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8) Septembrie 2025\Rectificare septembrie 2025\Proiect\"/>
    </mc:Choice>
  </mc:AlternateContent>
  <xr:revisionPtr revIDLastSave="0" documentId="13_ncr:1_{ADD7A80E-CDE0-4452-99A5-EF1B9EAE9C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t sept 2025" sheetId="25" r:id="rId1"/>
    <sheet name="rect aug 2025" sheetId="24" r:id="rId2"/>
    <sheet name="aprobat 2025" sheetId="23" r:id="rId3"/>
  </sheets>
  <definedNames>
    <definedName name="_xlnm._FilterDatabase" localSheetId="2" hidden="1">'aprobat 2025'!$A$12:$AG$1122</definedName>
    <definedName name="_xlnm._FilterDatabase" localSheetId="1" hidden="1">'rect aug 2025'!$A$12:$AG$1122</definedName>
    <definedName name="_xlnm._FilterDatabase" localSheetId="0" hidden="1">'rect sept 2025'!$A$12:$AG$1122</definedName>
    <definedName name="_xlnm.Print_Area" localSheetId="2">'aprobat 2025'!$A$1:$H$1133</definedName>
    <definedName name="_xlnm.Print_Area" localSheetId="1">'rect aug 2025'!$A$1:$H$1133</definedName>
    <definedName name="_xlnm.Print_Area" localSheetId="0">'rect sept 2025'!$A$1:$H$1133</definedName>
    <definedName name="_xlnm.Print_Titles" localSheetId="2">'aprobat 2025'!$8:$11</definedName>
    <definedName name="_xlnm.Print_Titles" localSheetId="1">'rect aug 2025'!$8:$11</definedName>
    <definedName name="_xlnm.Print_Titles" localSheetId="0">'rect sept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6" i="25" l="1"/>
  <c r="I362" i="25"/>
  <c r="I359" i="25"/>
  <c r="I358" i="25"/>
  <c r="I354" i="25"/>
  <c r="I334" i="25"/>
  <c r="I335" i="25"/>
  <c r="I333" i="25"/>
  <c r="E365" i="25"/>
  <c r="I364" i="25"/>
  <c r="I103" i="25"/>
  <c r="I70" i="25"/>
  <c r="I104" i="25"/>
  <c r="D1132" i="25" l="1"/>
  <c r="D1131" i="25"/>
  <c r="D1127" i="25"/>
  <c r="D1126" i="25"/>
  <c r="I1121" i="25"/>
  <c r="E1120" i="25"/>
  <c r="I1120" i="25" s="1"/>
  <c r="I1119" i="25"/>
  <c r="I1118" i="25"/>
  <c r="E1118" i="25"/>
  <c r="H1117" i="25"/>
  <c r="G1117" i="25"/>
  <c r="F1117" i="25"/>
  <c r="E1117" i="25"/>
  <c r="D1117" i="25"/>
  <c r="I1116" i="25"/>
  <c r="E1115" i="25"/>
  <c r="I1115" i="25" s="1"/>
  <c r="E1114" i="25"/>
  <c r="I1114" i="25" s="1"/>
  <c r="E1113" i="25"/>
  <c r="I1113" i="25" s="1"/>
  <c r="E1112" i="25"/>
  <c r="I1112" i="25" s="1"/>
  <c r="H1111" i="25"/>
  <c r="G1111" i="25"/>
  <c r="F1111" i="25"/>
  <c r="D1111" i="25"/>
  <c r="I1110" i="25"/>
  <c r="H1109" i="25"/>
  <c r="G1109" i="25"/>
  <c r="F1109" i="25"/>
  <c r="D1109" i="25"/>
  <c r="E1108" i="25"/>
  <c r="I1108" i="25" s="1"/>
  <c r="E1107" i="25"/>
  <c r="I1107" i="25" s="1"/>
  <c r="E1106" i="25"/>
  <c r="I1106" i="25" s="1"/>
  <c r="E1105" i="25"/>
  <c r="I1105" i="25" s="1"/>
  <c r="H1104" i="25"/>
  <c r="G1104" i="25"/>
  <c r="F1104" i="25"/>
  <c r="D1104" i="25"/>
  <c r="I1103" i="25"/>
  <c r="H1102" i="25"/>
  <c r="G1102" i="25"/>
  <c r="F1102" i="25"/>
  <c r="D1102" i="25"/>
  <c r="E1101" i="25"/>
  <c r="I1101" i="25" s="1"/>
  <c r="E1100" i="25"/>
  <c r="I1100" i="25" s="1"/>
  <c r="E1099" i="25"/>
  <c r="E1098" i="25"/>
  <c r="I1098" i="25" s="1"/>
  <c r="H1097" i="25"/>
  <c r="G1097" i="25"/>
  <c r="F1097" i="25"/>
  <c r="D1097" i="25"/>
  <c r="I1096" i="25"/>
  <c r="H1095" i="25"/>
  <c r="G1095" i="25"/>
  <c r="G1094" i="25" s="1"/>
  <c r="F1095" i="25"/>
  <c r="D1095" i="25"/>
  <c r="H1094" i="25"/>
  <c r="I1093" i="25"/>
  <c r="E1092" i="25"/>
  <c r="H1091" i="25"/>
  <c r="G1091" i="25"/>
  <c r="F1091" i="25"/>
  <c r="D1091" i="25"/>
  <c r="E1089" i="25"/>
  <c r="I1089" i="25" s="1"/>
  <c r="E1088" i="25"/>
  <c r="I1088" i="25" s="1"/>
  <c r="E1087" i="25"/>
  <c r="H1086" i="25"/>
  <c r="G1086" i="25"/>
  <c r="F1086" i="25"/>
  <c r="D1086" i="25"/>
  <c r="D1077" i="25" s="1"/>
  <c r="E1085" i="25"/>
  <c r="I1085" i="25" s="1"/>
  <c r="E1084" i="25"/>
  <c r="I1084" i="25" s="1"/>
  <c r="E1083" i="25"/>
  <c r="I1083" i="25" s="1"/>
  <c r="H1082" i="25"/>
  <c r="G1082" i="25"/>
  <c r="F1082" i="25"/>
  <c r="D1082" i="25"/>
  <c r="E1081" i="25"/>
  <c r="I1081" i="25" s="1"/>
  <c r="E1080" i="25"/>
  <c r="E1079" i="25"/>
  <c r="I1079" i="25" s="1"/>
  <c r="H1078" i="25"/>
  <c r="G1078" i="25"/>
  <c r="F1078" i="25"/>
  <c r="D1078" i="25"/>
  <c r="E1076" i="25"/>
  <c r="I1076" i="25" s="1"/>
  <c r="E1075" i="25"/>
  <c r="I1075" i="25" s="1"/>
  <c r="E1074" i="25"/>
  <c r="I1074" i="25" s="1"/>
  <c r="H1073" i="25"/>
  <c r="G1073" i="25"/>
  <c r="F1073" i="25"/>
  <c r="D1073" i="25"/>
  <c r="E1073" i="25" s="1"/>
  <c r="E1072" i="25"/>
  <c r="E1071" i="25"/>
  <c r="I1071" i="25" s="1"/>
  <c r="I1068" i="25"/>
  <c r="I1066" i="25"/>
  <c r="E1065" i="25"/>
  <c r="I1065" i="25" s="1"/>
  <c r="I1064" i="25"/>
  <c r="E1063" i="25"/>
  <c r="I1063" i="25" s="1"/>
  <c r="H1062" i="25"/>
  <c r="G1062" i="25"/>
  <c r="F1062" i="25"/>
  <c r="E1062" i="25"/>
  <c r="D1062" i="25"/>
  <c r="I1061" i="25"/>
  <c r="E1060" i="25"/>
  <c r="I1060" i="25" s="1"/>
  <c r="E1059" i="25"/>
  <c r="I1059" i="25" s="1"/>
  <c r="E1058" i="25"/>
  <c r="E1057" i="25"/>
  <c r="I1057" i="25" s="1"/>
  <c r="H1056" i="25"/>
  <c r="G1056" i="25"/>
  <c r="F1056" i="25"/>
  <c r="D1056" i="25"/>
  <c r="I1055" i="25"/>
  <c r="H1054" i="25"/>
  <c r="G1054" i="25"/>
  <c r="F1054" i="25"/>
  <c r="D1054" i="25"/>
  <c r="E1053" i="25"/>
  <c r="I1053" i="25" s="1"/>
  <c r="E1052" i="25"/>
  <c r="I1052" i="25" s="1"/>
  <c r="E1051" i="25"/>
  <c r="I1051" i="25" s="1"/>
  <c r="E1050" i="25"/>
  <c r="I1050" i="25" s="1"/>
  <c r="H1049" i="25"/>
  <c r="G1049" i="25"/>
  <c r="F1049" i="25"/>
  <c r="D1049" i="25"/>
  <c r="I1048" i="25"/>
  <c r="H1047" i="25"/>
  <c r="H1039" i="25" s="1"/>
  <c r="G1047" i="25"/>
  <c r="F1047" i="25"/>
  <c r="D1047" i="25"/>
  <c r="E1046" i="25"/>
  <c r="I1046" i="25" s="1"/>
  <c r="E1045" i="25"/>
  <c r="I1045" i="25" s="1"/>
  <c r="E1044" i="25"/>
  <c r="E1043" i="25"/>
  <c r="I1043" i="25" s="1"/>
  <c r="H1042" i="25"/>
  <c r="G1042" i="25"/>
  <c r="F1042" i="25"/>
  <c r="D1042" i="25"/>
  <c r="I1041" i="25"/>
  <c r="H1040" i="25"/>
  <c r="G1040" i="25"/>
  <c r="F1040" i="25"/>
  <c r="D1040" i="25"/>
  <c r="D1039" i="25" s="1"/>
  <c r="I1038" i="25"/>
  <c r="E1037" i="25"/>
  <c r="E1036" i="25" s="1"/>
  <c r="H1036" i="25"/>
  <c r="G1036" i="25"/>
  <c r="F1036" i="25"/>
  <c r="D1036" i="25"/>
  <c r="E1034" i="25"/>
  <c r="I1034" i="25" s="1"/>
  <c r="E1033" i="25"/>
  <c r="I1033" i="25" s="1"/>
  <c r="E1032" i="25"/>
  <c r="H1031" i="25"/>
  <c r="G1031" i="25"/>
  <c r="F1031" i="25"/>
  <c r="D1031" i="25"/>
  <c r="E1030" i="25"/>
  <c r="I1030" i="25" s="1"/>
  <c r="E1029" i="25"/>
  <c r="E1028" i="25"/>
  <c r="I1028" i="25" s="1"/>
  <c r="H1027" i="25"/>
  <c r="G1027" i="25"/>
  <c r="F1027" i="25"/>
  <c r="D1027" i="25"/>
  <c r="E1026" i="25"/>
  <c r="I1026" i="25" s="1"/>
  <c r="E1025" i="25"/>
  <c r="I1025" i="25" s="1"/>
  <c r="E1024" i="25"/>
  <c r="I1024" i="25" s="1"/>
  <c r="H1023" i="25"/>
  <c r="G1023" i="25"/>
  <c r="F1023" i="25"/>
  <c r="D1023" i="25"/>
  <c r="E1021" i="25"/>
  <c r="I1021" i="25" s="1"/>
  <c r="E1020" i="25"/>
  <c r="I1020" i="25" s="1"/>
  <c r="E1019" i="25"/>
  <c r="I1019" i="25" s="1"/>
  <c r="H1018" i="25"/>
  <c r="G1018" i="25"/>
  <c r="F1018" i="25"/>
  <c r="D1018" i="25"/>
  <c r="E1017" i="25"/>
  <c r="E1016" i="25"/>
  <c r="I1016" i="25" s="1"/>
  <c r="I1012" i="25"/>
  <c r="E1011" i="25"/>
  <c r="I1011" i="25" s="1"/>
  <c r="I1010" i="25"/>
  <c r="E1009" i="25"/>
  <c r="E1008" i="25" s="1"/>
  <c r="H1008" i="25"/>
  <c r="G1008" i="25"/>
  <c r="F1008" i="25"/>
  <c r="D1008" i="25"/>
  <c r="I1007" i="25"/>
  <c r="E1006" i="25"/>
  <c r="I1006" i="25" s="1"/>
  <c r="E1005" i="25"/>
  <c r="I1005" i="25" s="1"/>
  <c r="E1004" i="25"/>
  <c r="I1004" i="25" s="1"/>
  <c r="E1003" i="25"/>
  <c r="I1003" i="25" s="1"/>
  <c r="H1002" i="25"/>
  <c r="G1002" i="25"/>
  <c r="F1002" i="25"/>
  <c r="D1002" i="25"/>
  <c r="I1001" i="25"/>
  <c r="H1000" i="25"/>
  <c r="G1000" i="25"/>
  <c r="F1000" i="25"/>
  <c r="D1000" i="25"/>
  <c r="E999" i="25"/>
  <c r="E998" i="25"/>
  <c r="I998" i="25" s="1"/>
  <c r="E997" i="25"/>
  <c r="I997" i="25" s="1"/>
  <c r="E996" i="25"/>
  <c r="I996" i="25" s="1"/>
  <c r="H995" i="25"/>
  <c r="G995" i="25"/>
  <c r="F995" i="25"/>
  <c r="D995" i="25"/>
  <c r="I994" i="25"/>
  <c r="H993" i="25"/>
  <c r="G993" i="25"/>
  <c r="F993" i="25"/>
  <c r="D993" i="25"/>
  <c r="E992" i="25"/>
  <c r="I992" i="25" s="1"/>
  <c r="E991" i="25"/>
  <c r="I991" i="25" s="1"/>
  <c r="E990" i="25"/>
  <c r="E988" i="25" s="1"/>
  <c r="E989" i="25"/>
  <c r="I989" i="25" s="1"/>
  <c r="H988" i="25"/>
  <c r="G988" i="25"/>
  <c r="F988" i="25"/>
  <c r="D988" i="25"/>
  <c r="I987" i="25"/>
  <c r="H986" i="25"/>
  <c r="G986" i="25"/>
  <c r="G985" i="25" s="1"/>
  <c r="F986" i="25"/>
  <c r="D986" i="25"/>
  <c r="I984" i="25"/>
  <c r="E983" i="25"/>
  <c r="I983" i="25" s="1"/>
  <c r="H982" i="25"/>
  <c r="G982" i="25"/>
  <c r="F982" i="25"/>
  <c r="E982" i="25"/>
  <c r="D982" i="25"/>
  <c r="E980" i="25"/>
  <c r="I980" i="25" s="1"/>
  <c r="E979" i="25"/>
  <c r="I979" i="25" s="1"/>
  <c r="E978" i="25"/>
  <c r="H977" i="25"/>
  <c r="G977" i="25"/>
  <c r="F977" i="25"/>
  <c r="D977" i="25"/>
  <c r="E976" i="25"/>
  <c r="I976" i="25" s="1"/>
  <c r="E975" i="25"/>
  <c r="I975" i="25" s="1"/>
  <c r="E974" i="25"/>
  <c r="H973" i="25"/>
  <c r="G973" i="25"/>
  <c r="F973" i="25"/>
  <c r="D973" i="25"/>
  <c r="E972" i="25"/>
  <c r="I972" i="25" s="1"/>
  <c r="E971" i="25"/>
  <c r="E970" i="25"/>
  <c r="I970" i="25" s="1"/>
  <c r="H969" i="25"/>
  <c r="G969" i="25"/>
  <c r="F969" i="25"/>
  <c r="D969" i="25"/>
  <c r="E967" i="25"/>
  <c r="I967" i="25" s="1"/>
  <c r="E966" i="25"/>
  <c r="I966" i="25" s="1"/>
  <c r="E965" i="25"/>
  <c r="I965" i="25" s="1"/>
  <c r="H964" i="25"/>
  <c r="G964" i="25"/>
  <c r="F964" i="25"/>
  <c r="D964" i="25"/>
  <c r="E964" i="25" s="1"/>
  <c r="I964" i="25" s="1"/>
  <c r="E963" i="25"/>
  <c r="I963" i="25" s="1"/>
  <c r="E962" i="25"/>
  <c r="I962" i="25" s="1"/>
  <c r="I959" i="25"/>
  <c r="I957" i="25"/>
  <c r="E956" i="25"/>
  <c r="I956" i="25" s="1"/>
  <c r="I955" i="25"/>
  <c r="E954" i="25"/>
  <c r="E953" i="25" s="1"/>
  <c r="H953" i="25"/>
  <c r="G953" i="25"/>
  <c r="F953" i="25"/>
  <c r="D953" i="25"/>
  <c r="I952" i="25"/>
  <c r="E951" i="25"/>
  <c r="I951" i="25" s="1"/>
  <c r="E950" i="25"/>
  <c r="E949" i="25"/>
  <c r="E948" i="25"/>
  <c r="H947" i="25"/>
  <c r="G947" i="25"/>
  <c r="F947" i="25"/>
  <c r="D947" i="25"/>
  <c r="I946" i="25"/>
  <c r="H945" i="25"/>
  <c r="G945" i="25"/>
  <c r="F945" i="25"/>
  <c r="D945" i="25"/>
  <c r="E944" i="25"/>
  <c r="I944" i="25" s="1"/>
  <c r="E943" i="25"/>
  <c r="I943" i="25" s="1"/>
  <c r="E942" i="25"/>
  <c r="E941" i="25"/>
  <c r="H940" i="25"/>
  <c r="G940" i="25"/>
  <c r="F940" i="25"/>
  <c r="D940" i="25"/>
  <c r="I939" i="25"/>
  <c r="H938" i="25"/>
  <c r="G938" i="25"/>
  <c r="F938" i="25"/>
  <c r="D938" i="25"/>
  <c r="E937" i="25"/>
  <c r="I937" i="25" s="1"/>
  <c r="E936" i="25"/>
  <c r="E935" i="25"/>
  <c r="I935" i="25" s="1"/>
  <c r="E934" i="25"/>
  <c r="I934" i="25" s="1"/>
  <c r="H933" i="25"/>
  <c r="H906" i="25" s="1"/>
  <c r="H905" i="25" s="1"/>
  <c r="G933" i="25"/>
  <c r="G906" i="25" s="1"/>
  <c r="G905" i="25" s="1"/>
  <c r="F933" i="25"/>
  <c r="F906" i="25" s="1"/>
  <c r="F905" i="25" s="1"/>
  <c r="I932" i="25"/>
  <c r="H931" i="25"/>
  <c r="G931" i="25"/>
  <c r="F931" i="25"/>
  <c r="D931" i="25"/>
  <c r="D930" i="25" s="1"/>
  <c r="I929" i="25"/>
  <c r="E928" i="25"/>
  <c r="H927" i="25"/>
  <c r="G927" i="25"/>
  <c r="F927" i="25"/>
  <c r="D927" i="25"/>
  <c r="E925" i="25"/>
  <c r="I925" i="25" s="1"/>
  <c r="E924" i="25"/>
  <c r="E923" i="25"/>
  <c r="I923" i="25" s="1"/>
  <c r="H922" i="25"/>
  <c r="G922" i="25"/>
  <c r="F922" i="25"/>
  <c r="D922" i="25"/>
  <c r="E921" i="25"/>
  <c r="I920" i="25"/>
  <c r="E920" i="25"/>
  <c r="E919" i="25"/>
  <c r="I919" i="25" s="1"/>
  <c r="H918" i="25"/>
  <c r="G918" i="25"/>
  <c r="F918" i="25"/>
  <c r="D918" i="25"/>
  <c r="E917" i="25"/>
  <c r="I917" i="25" s="1"/>
  <c r="E916" i="25"/>
  <c r="E915" i="25"/>
  <c r="I915" i="25" s="1"/>
  <c r="H914" i="25"/>
  <c r="G914" i="25"/>
  <c r="F914" i="25"/>
  <c r="D914" i="25"/>
  <c r="I912" i="25"/>
  <c r="E912" i="25"/>
  <c r="E911" i="25"/>
  <c r="I911" i="25" s="1"/>
  <c r="E910" i="25"/>
  <c r="I910" i="25" s="1"/>
  <c r="H909" i="25"/>
  <c r="G909" i="25"/>
  <c r="F909" i="25"/>
  <c r="D909" i="25"/>
  <c r="J908" i="25"/>
  <c r="K915" i="25" s="1"/>
  <c r="E908" i="25"/>
  <c r="I908" i="25" s="1"/>
  <c r="E907" i="25"/>
  <c r="I907" i="25" s="1"/>
  <c r="D906" i="25"/>
  <c r="D905" i="25" s="1"/>
  <c r="I904" i="25"/>
  <c r="H903" i="25"/>
  <c r="G903" i="25"/>
  <c r="F903" i="25"/>
  <c r="D903" i="25"/>
  <c r="I902" i="25"/>
  <c r="H901" i="25"/>
  <c r="H900" i="25" s="1"/>
  <c r="G901" i="25"/>
  <c r="G900" i="25" s="1"/>
  <c r="F901" i="25"/>
  <c r="D901" i="25"/>
  <c r="D900" i="25" s="1"/>
  <c r="F900" i="25"/>
  <c r="I899" i="25"/>
  <c r="H898" i="25"/>
  <c r="G898" i="25"/>
  <c r="F898" i="25"/>
  <c r="D898" i="25"/>
  <c r="E898" i="25" s="1"/>
  <c r="H897" i="25"/>
  <c r="G897" i="25"/>
  <c r="F897" i="25"/>
  <c r="D897" i="25"/>
  <c r="E897" i="25" s="1"/>
  <c r="H896" i="25"/>
  <c r="G896" i="25"/>
  <c r="F896" i="25"/>
  <c r="D896" i="25"/>
  <c r="E896" i="25" s="1"/>
  <c r="H895" i="25"/>
  <c r="G895" i="25"/>
  <c r="F895" i="25"/>
  <c r="D895" i="25"/>
  <c r="I893" i="25"/>
  <c r="G892" i="25"/>
  <c r="H891" i="25"/>
  <c r="G891" i="25"/>
  <c r="F891" i="25"/>
  <c r="E891" i="25"/>
  <c r="D891" i="25"/>
  <c r="H890" i="25"/>
  <c r="G890" i="25"/>
  <c r="F890" i="25"/>
  <c r="D890" i="25"/>
  <c r="H889" i="25"/>
  <c r="G889" i="25"/>
  <c r="F889" i="25"/>
  <c r="D889" i="25"/>
  <c r="D885" i="25" s="1"/>
  <c r="H888" i="25"/>
  <c r="G888" i="25"/>
  <c r="F888" i="25"/>
  <c r="D888" i="25"/>
  <c r="I886" i="25"/>
  <c r="H884" i="25"/>
  <c r="G884" i="25"/>
  <c r="F884" i="25"/>
  <c r="D884" i="25"/>
  <c r="H883" i="25"/>
  <c r="G883" i="25"/>
  <c r="F883" i="25"/>
  <c r="D883" i="25"/>
  <c r="H882" i="25"/>
  <c r="G882" i="25"/>
  <c r="F882" i="25"/>
  <c r="D882" i="25"/>
  <c r="E882" i="25"/>
  <c r="H881" i="25"/>
  <c r="G881" i="25"/>
  <c r="F881" i="25"/>
  <c r="E881" i="25"/>
  <c r="D881" i="25"/>
  <c r="D880" i="25" s="1"/>
  <c r="I879" i="25"/>
  <c r="I876" i="25"/>
  <c r="H875" i="25"/>
  <c r="H874" i="25" s="1"/>
  <c r="G875" i="25"/>
  <c r="F875" i="25"/>
  <c r="F874" i="25" s="1"/>
  <c r="D875" i="25"/>
  <c r="D874" i="25" s="1"/>
  <c r="G874" i="25"/>
  <c r="I871" i="25"/>
  <c r="I869" i="25"/>
  <c r="E868" i="25"/>
  <c r="I868" i="25" s="1"/>
  <c r="I867" i="25"/>
  <c r="E866" i="25"/>
  <c r="I866" i="25" s="1"/>
  <c r="H865" i="25"/>
  <c r="G865" i="25"/>
  <c r="F865" i="25"/>
  <c r="E865" i="25"/>
  <c r="D865" i="25"/>
  <c r="I864" i="25"/>
  <c r="E863" i="25"/>
  <c r="I863" i="25" s="1"/>
  <c r="E862" i="25"/>
  <c r="I862" i="25" s="1"/>
  <c r="E861" i="25"/>
  <c r="E860" i="25"/>
  <c r="H859" i="25"/>
  <c r="G859" i="25"/>
  <c r="F859" i="25"/>
  <c r="D859" i="25"/>
  <c r="I858" i="25"/>
  <c r="H857" i="25"/>
  <c r="G857" i="25"/>
  <c r="F857" i="25"/>
  <c r="D857" i="25"/>
  <c r="E856" i="25"/>
  <c r="I856" i="25" s="1"/>
  <c r="E855" i="25"/>
  <c r="I855" i="25" s="1"/>
  <c r="E854" i="25"/>
  <c r="I853" i="25"/>
  <c r="E853" i="25"/>
  <c r="H852" i="25"/>
  <c r="G852" i="25"/>
  <c r="F852" i="25"/>
  <c r="D852" i="25"/>
  <c r="I851" i="25"/>
  <c r="H850" i="25"/>
  <c r="G850" i="25"/>
  <c r="F850" i="25"/>
  <c r="D850" i="25"/>
  <c r="E848" i="25"/>
  <c r="I848" i="25" s="1"/>
  <c r="E847" i="25"/>
  <c r="E846" i="25"/>
  <c r="I846" i="25" s="1"/>
  <c r="H845" i="25"/>
  <c r="G845" i="25"/>
  <c r="F845" i="25"/>
  <c r="D845" i="25"/>
  <c r="I844" i="25"/>
  <c r="H843" i="25"/>
  <c r="H842" i="25" s="1"/>
  <c r="G843" i="25"/>
  <c r="G842" i="25" s="1"/>
  <c r="F843" i="25"/>
  <c r="D843" i="25"/>
  <c r="D842" i="25"/>
  <c r="D838" i="25" s="1"/>
  <c r="I841" i="25"/>
  <c r="E840" i="25"/>
  <c r="H839" i="25"/>
  <c r="G839" i="25"/>
  <c r="F839" i="25"/>
  <c r="D839" i="25"/>
  <c r="E837" i="25"/>
  <c r="I837" i="25" s="1"/>
  <c r="E836" i="25"/>
  <c r="I836" i="25" s="1"/>
  <c r="E835" i="25"/>
  <c r="I835" i="25" s="1"/>
  <c r="H834" i="25"/>
  <c r="G834" i="25"/>
  <c r="F834" i="25"/>
  <c r="D834" i="25"/>
  <c r="E833" i="25"/>
  <c r="I833" i="25" s="1"/>
  <c r="E832" i="25"/>
  <c r="I832" i="25" s="1"/>
  <c r="E831" i="25"/>
  <c r="H830" i="25"/>
  <c r="G830" i="25"/>
  <c r="F830" i="25"/>
  <c r="F825" i="25" s="1"/>
  <c r="F818" i="25" s="1"/>
  <c r="F817" i="25" s="1"/>
  <c r="D830" i="25"/>
  <c r="E829" i="25"/>
  <c r="I829" i="25" s="1"/>
  <c r="E828" i="25"/>
  <c r="I828" i="25" s="1"/>
  <c r="E827" i="25"/>
  <c r="I827" i="25" s="1"/>
  <c r="H826" i="25"/>
  <c r="G826" i="25"/>
  <c r="F826" i="25"/>
  <c r="D826" i="25"/>
  <c r="D825" i="25" s="1"/>
  <c r="D818" i="25" s="1"/>
  <c r="D817" i="25" s="1"/>
  <c r="D784" i="25" s="1"/>
  <c r="E823" i="25"/>
  <c r="I823" i="25" s="1"/>
  <c r="E822" i="25"/>
  <c r="I822" i="25" s="1"/>
  <c r="H821" i="25"/>
  <c r="G821" i="25"/>
  <c r="F821" i="25"/>
  <c r="D821" i="25"/>
  <c r="E820" i="25"/>
  <c r="E819" i="25"/>
  <c r="I819" i="25" s="1"/>
  <c r="I816" i="25"/>
  <c r="H815" i="25"/>
  <c r="G815" i="25"/>
  <c r="F815" i="25"/>
  <c r="D815" i="25"/>
  <c r="I814" i="25"/>
  <c r="H813" i="25"/>
  <c r="H812" i="25" s="1"/>
  <c r="G813" i="25"/>
  <c r="G812" i="25" s="1"/>
  <c r="F813" i="25"/>
  <c r="D813" i="25"/>
  <c r="D812" i="25" s="1"/>
  <c r="F812" i="25"/>
  <c r="I811" i="25"/>
  <c r="H810" i="25"/>
  <c r="G810" i="25"/>
  <c r="F810" i="25"/>
  <c r="D810" i="25"/>
  <c r="E810" i="25" s="1"/>
  <c r="H809" i="25"/>
  <c r="G809" i="25"/>
  <c r="F809" i="25"/>
  <c r="F806" i="25" s="1"/>
  <c r="E809" i="25"/>
  <c r="D809" i="25"/>
  <c r="H808" i="25"/>
  <c r="G808" i="25"/>
  <c r="G804" i="25" s="1"/>
  <c r="F808" i="25"/>
  <c r="D808" i="25"/>
  <c r="H807" i="25"/>
  <c r="G807" i="25"/>
  <c r="F807" i="25"/>
  <c r="D807" i="25"/>
  <c r="I805" i="25"/>
  <c r="H803" i="25"/>
  <c r="G803" i="25"/>
  <c r="F803" i="25"/>
  <c r="D803" i="25"/>
  <c r="E803" i="25"/>
  <c r="I803" i="25" s="1"/>
  <c r="H802" i="25"/>
  <c r="G802" i="25"/>
  <c r="F802" i="25"/>
  <c r="D802" i="25"/>
  <c r="E802" i="25" s="1"/>
  <c r="H801" i="25"/>
  <c r="G801" i="25"/>
  <c r="F801" i="25"/>
  <c r="F797" i="25" s="1"/>
  <c r="D801" i="25"/>
  <c r="H800" i="25"/>
  <c r="G800" i="25"/>
  <c r="G799" i="25" s="1"/>
  <c r="F800" i="25"/>
  <c r="E800" i="25"/>
  <c r="D800" i="25"/>
  <c r="I798" i="25"/>
  <c r="H796" i="25"/>
  <c r="G796" i="25"/>
  <c r="F796" i="25"/>
  <c r="D796" i="25"/>
  <c r="H795" i="25"/>
  <c r="G795" i="25"/>
  <c r="F795" i="25"/>
  <c r="D795" i="25"/>
  <c r="H794" i="25"/>
  <c r="H790" i="25" s="1"/>
  <c r="G794" i="25"/>
  <c r="F794" i="25"/>
  <c r="D794" i="25"/>
  <c r="H793" i="25"/>
  <c r="G793" i="25"/>
  <c r="F793" i="25"/>
  <c r="E793" i="25"/>
  <c r="D793" i="25"/>
  <c r="H792" i="25"/>
  <c r="I791" i="25"/>
  <c r="F790" i="25"/>
  <c r="I788" i="25"/>
  <c r="H787" i="25"/>
  <c r="H786" i="25" s="1"/>
  <c r="G787" i="25"/>
  <c r="F787" i="25"/>
  <c r="F786" i="25" s="1"/>
  <c r="D787" i="25"/>
  <c r="D786" i="25" s="1"/>
  <c r="G786" i="25"/>
  <c r="I783" i="25"/>
  <c r="I781" i="25"/>
  <c r="E780" i="25"/>
  <c r="I780" i="25" s="1"/>
  <c r="I779" i="25"/>
  <c r="E778" i="25"/>
  <c r="I778" i="25" s="1"/>
  <c r="H777" i="25"/>
  <c r="G777" i="25"/>
  <c r="F777" i="25"/>
  <c r="E777" i="25"/>
  <c r="D777" i="25"/>
  <c r="I776" i="25"/>
  <c r="E775" i="25"/>
  <c r="I775" i="25" s="1"/>
  <c r="E774" i="25"/>
  <c r="E773" i="25"/>
  <c r="I773" i="25" s="1"/>
  <c r="E772" i="25"/>
  <c r="H771" i="25"/>
  <c r="G771" i="25"/>
  <c r="F771" i="25"/>
  <c r="D771" i="25"/>
  <c r="I770" i="25"/>
  <c r="H769" i="25"/>
  <c r="G769" i="25"/>
  <c r="F769" i="25"/>
  <c r="D769" i="25"/>
  <c r="E768" i="25"/>
  <c r="I768" i="25" s="1"/>
  <c r="E767" i="25"/>
  <c r="I767" i="25" s="1"/>
  <c r="E766" i="25"/>
  <c r="E765" i="25"/>
  <c r="I765" i="25" s="1"/>
  <c r="H764" i="25"/>
  <c r="G764" i="25"/>
  <c r="F764" i="25"/>
  <c r="D764" i="25"/>
  <c r="I763" i="25"/>
  <c r="H762" i="25"/>
  <c r="G762" i="25"/>
  <c r="F762" i="25"/>
  <c r="D762" i="25"/>
  <c r="E761" i="25"/>
  <c r="I761" i="25" s="1"/>
  <c r="E760" i="25"/>
  <c r="E759" i="25"/>
  <c r="I759" i="25" s="1"/>
  <c r="E758" i="25"/>
  <c r="I758" i="25" s="1"/>
  <c r="H757" i="25"/>
  <c r="G757" i="25"/>
  <c r="F757" i="25"/>
  <c r="D757" i="25"/>
  <c r="I756" i="25"/>
  <c r="H755" i="25"/>
  <c r="G755" i="25"/>
  <c r="F755" i="25"/>
  <c r="D755" i="25"/>
  <c r="D754" i="25" s="1"/>
  <c r="I753" i="25"/>
  <c r="E752" i="25"/>
  <c r="I752" i="25" s="1"/>
  <c r="H751" i="25"/>
  <c r="G751" i="25"/>
  <c r="F751" i="25"/>
  <c r="E751" i="25"/>
  <c r="D751" i="25"/>
  <c r="E749" i="25"/>
  <c r="E748" i="25"/>
  <c r="I748" i="25" s="1"/>
  <c r="E747" i="25"/>
  <c r="I747" i="25" s="1"/>
  <c r="H746" i="25"/>
  <c r="G746" i="25"/>
  <c r="F746" i="25"/>
  <c r="D746" i="25"/>
  <c r="E745" i="25"/>
  <c r="I745" i="25" s="1"/>
  <c r="E744" i="25"/>
  <c r="I744" i="25" s="1"/>
  <c r="E743" i="25"/>
  <c r="I743" i="25" s="1"/>
  <c r="H742" i="25"/>
  <c r="G742" i="25"/>
  <c r="F742" i="25"/>
  <c r="D742" i="25"/>
  <c r="E741" i="25"/>
  <c r="I741" i="25" s="1"/>
  <c r="E740" i="25"/>
  <c r="I740" i="25" s="1"/>
  <c r="E739" i="25"/>
  <c r="H738" i="25"/>
  <c r="G738" i="25"/>
  <c r="F738" i="25"/>
  <c r="D738" i="25"/>
  <c r="E736" i="25"/>
  <c r="I736" i="25" s="1"/>
  <c r="E735" i="25"/>
  <c r="I735" i="25" s="1"/>
  <c r="E734" i="25"/>
  <c r="I734" i="25" s="1"/>
  <c r="H733" i="25"/>
  <c r="G733" i="25"/>
  <c r="F733" i="25"/>
  <c r="D733" i="25"/>
  <c r="E732" i="25"/>
  <c r="I732" i="25" s="1"/>
  <c r="E731" i="25"/>
  <c r="I728" i="25"/>
  <c r="I726" i="25"/>
  <c r="E725" i="25"/>
  <c r="I725" i="25" s="1"/>
  <c r="I724" i="25"/>
  <c r="E723" i="25"/>
  <c r="I723" i="25" s="1"/>
  <c r="H722" i="25"/>
  <c r="G722" i="25"/>
  <c r="F722" i="25"/>
  <c r="E722" i="25"/>
  <c r="D722" i="25"/>
  <c r="I721" i="25"/>
  <c r="E720" i="25"/>
  <c r="I720" i="25" s="1"/>
  <c r="E719" i="25"/>
  <c r="E718" i="25"/>
  <c r="I718" i="25" s="1"/>
  <c r="E717" i="25"/>
  <c r="I717" i="25" s="1"/>
  <c r="H716" i="25"/>
  <c r="G716" i="25"/>
  <c r="F716" i="25"/>
  <c r="D716" i="25"/>
  <c r="I715" i="25"/>
  <c r="H714" i="25"/>
  <c r="G714" i="25"/>
  <c r="F714" i="25"/>
  <c r="D714" i="25"/>
  <c r="E713" i="25"/>
  <c r="I713" i="25" s="1"/>
  <c r="E712" i="25"/>
  <c r="I712" i="25" s="1"/>
  <c r="E711" i="25"/>
  <c r="I711" i="25" s="1"/>
  <c r="E710" i="25"/>
  <c r="I710" i="25" s="1"/>
  <c r="H709" i="25"/>
  <c r="G709" i="25"/>
  <c r="F709" i="25"/>
  <c r="D709" i="25"/>
  <c r="I708" i="25"/>
  <c r="H707" i="25"/>
  <c r="G707" i="25"/>
  <c r="F707" i="25"/>
  <c r="D707" i="25"/>
  <c r="E706" i="25"/>
  <c r="I706" i="25" s="1"/>
  <c r="E705" i="25"/>
  <c r="I705" i="25" s="1"/>
  <c r="E704" i="25"/>
  <c r="E703" i="25"/>
  <c r="I703" i="25" s="1"/>
  <c r="H702" i="25"/>
  <c r="G702" i="25"/>
  <c r="F702" i="25"/>
  <c r="D702" i="25"/>
  <c r="I701" i="25"/>
  <c r="H700" i="25"/>
  <c r="G700" i="25"/>
  <c r="F700" i="25"/>
  <c r="F699" i="25" s="1"/>
  <c r="D700" i="25"/>
  <c r="I698" i="25"/>
  <c r="E697" i="25"/>
  <c r="H696" i="25"/>
  <c r="G696" i="25"/>
  <c r="F696" i="25"/>
  <c r="D696" i="25"/>
  <c r="E694" i="25"/>
  <c r="I694" i="25" s="1"/>
  <c r="E693" i="25"/>
  <c r="I693" i="25" s="1"/>
  <c r="E692" i="25"/>
  <c r="H691" i="25"/>
  <c r="G691" i="25"/>
  <c r="F691" i="25"/>
  <c r="D691" i="25"/>
  <c r="E690" i="25"/>
  <c r="I690" i="25" s="1"/>
  <c r="E689" i="25"/>
  <c r="E688" i="25"/>
  <c r="I688" i="25" s="1"/>
  <c r="H687" i="25"/>
  <c r="G687" i="25"/>
  <c r="F687" i="25"/>
  <c r="D687" i="25"/>
  <c r="E686" i="25"/>
  <c r="I686" i="25" s="1"/>
  <c r="E685" i="25"/>
  <c r="I685" i="25" s="1"/>
  <c r="E684" i="25"/>
  <c r="I684" i="25" s="1"/>
  <c r="H683" i="25"/>
  <c r="G683" i="25"/>
  <c r="F683" i="25"/>
  <c r="D683" i="25"/>
  <c r="E681" i="25"/>
  <c r="I681" i="25" s="1"/>
  <c r="E680" i="25"/>
  <c r="I680" i="25" s="1"/>
  <c r="E679" i="25"/>
  <c r="I679" i="25" s="1"/>
  <c r="H678" i="25"/>
  <c r="G678" i="25"/>
  <c r="F678" i="25"/>
  <c r="D678" i="25"/>
  <c r="E677" i="25"/>
  <c r="I677" i="25" s="1"/>
  <c r="E676" i="25"/>
  <c r="I676" i="25" s="1"/>
  <c r="I672" i="25"/>
  <c r="E671" i="25"/>
  <c r="I671" i="25" s="1"/>
  <c r="I670" i="25"/>
  <c r="E669" i="25"/>
  <c r="I669" i="25" s="1"/>
  <c r="H668" i="25"/>
  <c r="G668" i="25"/>
  <c r="F668" i="25"/>
  <c r="E668" i="25"/>
  <c r="D668" i="25"/>
  <c r="I667" i="25"/>
  <c r="E666" i="25"/>
  <c r="I666" i="25" s="1"/>
  <c r="E665" i="25"/>
  <c r="I665" i="25" s="1"/>
  <c r="E664" i="25"/>
  <c r="E663" i="25"/>
  <c r="I663" i="25" s="1"/>
  <c r="H662" i="25"/>
  <c r="G662" i="25"/>
  <c r="F662" i="25"/>
  <c r="D662" i="25"/>
  <c r="I661" i="25"/>
  <c r="H660" i="25"/>
  <c r="G660" i="25"/>
  <c r="F660" i="25"/>
  <c r="D660" i="25"/>
  <c r="D645" i="25" s="1"/>
  <c r="E659" i="25"/>
  <c r="I659" i="25" s="1"/>
  <c r="E658" i="25"/>
  <c r="I658" i="25" s="1"/>
  <c r="E657" i="25"/>
  <c r="E656" i="25"/>
  <c r="I656" i="25" s="1"/>
  <c r="H655" i="25"/>
  <c r="G655" i="25"/>
  <c r="F655" i="25"/>
  <c r="D655" i="25"/>
  <c r="I654" i="25"/>
  <c r="H653" i="25"/>
  <c r="G653" i="25"/>
  <c r="F653" i="25"/>
  <c r="D653" i="25"/>
  <c r="E652" i="25"/>
  <c r="I652" i="25" s="1"/>
  <c r="E651" i="25"/>
  <c r="I651" i="25" s="1"/>
  <c r="E650" i="25"/>
  <c r="E649" i="25"/>
  <c r="I649" i="25" s="1"/>
  <c r="H648" i="25"/>
  <c r="G648" i="25"/>
  <c r="F648" i="25"/>
  <c r="D648" i="25"/>
  <c r="I647" i="25"/>
  <c r="H646" i="25"/>
  <c r="H645" i="25" s="1"/>
  <c r="G646" i="25"/>
  <c r="F646" i="25"/>
  <c r="D646" i="25"/>
  <c r="F645" i="25"/>
  <c r="I644" i="25"/>
  <c r="E643" i="25"/>
  <c r="I643" i="25" s="1"/>
  <c r="H642" i="25"/>
  <c r="G642" i="25"/>
  <c r="F642" i="25"/>
  <c r="E642" i="25"/>
  <c r="D642" i="25"/>
  <c r="E640" i="25"/>
  <c r="I640" i="25" s="1"/>
  <c r="E639" i="25"/>
  <c r="I639" i="25" s="1"/>
  <c r="E638" i="25"/>
  <c r="H637" i="25"/>
  <c r="G637" i="25"/>
  <c r="F637" i="25"/>
  <c r="D637" i="25"/>
  <c r="E636" i="25"/>
  <c r="I636" i="25" s="1"/>
  <c r="E635" i="25"/>
  <c r="E634" i="25"/>
  <c r="I634" i="25" s="1"/>
  <c r="H633" i="25"/>
  <c r="G633" i="25"/>
  <c r="F633" i="25"/>
  <c r="D633" i="25"/>
  <c r="E632" i="25"/>
  <c r="I632" i="25" s="1"/>
  <c r="E631" i="25"/>
  <c r="I631" i="25" s="1"/>
  <c r="E630" i="25"/>
  <c r="I630" i="25" s="1"/>
  <c r="H629" i="25"/>
  <c r="G629" i="25"/>
  <c r="F629" i="25"/>
  <c r="D629" i="25"/>
  <c r="E627" i="25"/>
  <c r="I627" i="25" s="1"/>
  <c r="E626" i="25"/>
  <c r="I626" i="25" s="1"/>
  <c r="E625" i="25"/>
  <c r="I625" i="25" s="1"/>
  <c r="H624" i="25"/>
  <c r="G624" i="25"/>
  <c r="F624" i="25"/>
  <c r="D624" i="25"/>
  <c r="E623" i="25"/>
  <c r="I623" i="25" s="1"/>
  <c r="E622" i="25"/>
  <c r="I622" i="25" s="1"/>
  <c r="I619" i="25"/>
  <c r="I617" i="25"/>
  <c r="E616" i="25"/>
  <c r="I616" i="25" s="1"/>
  <c r="I615" i="25"/>
  <c r="E614" i="25"/>
  <c r="I614" i="25" s="1"/>
  <c r="H613" i="25"/>
  <c r="G613" i="25"/>
  <c r="F613" i="25"/>
  <c r="D613" i="25"/>
  <c r="I612" i="25"/>
  <c r="E611" i="25"/>
  <c r="I611" i="25" s="1"/>
  <c r="E610" i="25"/>
  <c r="E609" i="25"/>
  <c r="I609" i="25" s="1"/>
  <c r="E608" i="25"/>
  <c r="H607" i="25"/>
  <c r="G607" i="25"/>
  <c r="F607" i="25"/>
  <c r="D607" i="25"/>
  <c r="I606" i="25"/>
  <c r="H605" i="25"/>
  <c r="G605" i="25"/>
  <c r="F605" i="25"/>
  <c r="D605" i="25"/>
  <c r="E604" i="25"/>
  <c r="I604" i="25" s="1"/>
  <c r="E603" i="25"/>
  <c r="I603" i="25" s="1"/>
  <c r="E602" i="25"/>
  <c r="E601" i="25"/>
  <c r="H600" i="25"/>
  <c r="G600" i="25"/>
  <c r="F600" i="25"/>
  <c r="D600" i="25"/>
  <c r="I599" i="25"/>
  <c r="H598" i="25"/>
  <c r="G598" i="25"/>
  <c r="F598" i="25"/>
  <c r="D598" i="25"/>
  <c r="E597" i="25"/>
  <c r="I597" i="25" s="1"/>
  <c r="E596" i="25"/>
  <c r="I596" i="25" s="1"/>
  <c r="E595" i="25"/>
  <c r="I595" i="25" s="1"/>
  <c r="E594" i="25"/>
  <c r="I594" i="25" s="1"/>
  <c r="H593" i="25"/>
  <c r="G593" i="25"/>
  <c r="F593" i="25"/>
  <c r="D593" i="25"/>
  <c r="I592" i="25"/>
  <c r="H591" i="25"/>
  <c r="G591" i="25"/>
  <c r="F591" i="25"/>
  <c r="D591" i="25"/>
  <c r="D590" i="25" s="1"/>
  <c r="I589" i="25"/>
  <c r="E588" i="25"/>
  <c r="I588" i="25" s="1"/>
  <c r="H587" i="25"/>
  <c r="G587" i="25"/>
  <c r="F587" i="25"/>
  <c r="E587" i="25"/>
  <c r="D587" i="25"/>
  <c r="I585" i="25"/>
  <c r="I584" i="25"/>
  <c r="I583" i="25"/>
  <c r="I582" i="25"/>
  <c r="I581" i="25"/>
  <c r="I580" i="25"/>
  <c r="I579" i="25"/>
  <c r="I578" i="25"/>
  <c r="I577" i="25"/>
  <c r="I576" i="25"/>
  <c r="I575" i="25"/>
  <c r="I574" i="25"/>
  <c r="I573" i="25"/>
  <c r="E572" i="25"/>
  <c r="I572" i="25" s="1"/>
  <c r="E571" i="25"/>
  <c r="I571" i="25" s="1"/>
  <c r="E570" i="25"/>
  <c r="I570" i="25" s="1"/>
  <c r="H569" i="25"/>
  <c r="H566" i="25" s="1"/>
  <c r="H565" i="25" s="1"/>
  <c r="G569" i="25"/>
  <c r="G566" i="25" s="1"/>
  <c r="G565" i="25" s="1"/>
  <c r="F569" i="25"/>
  <c r="F566" i="25" s="1"/>
  <c r="F565" i="25" s="1"/>
  <c r="D569" i="25"/>
  <c r="I568" i="25"/>
  <c r="E567" i="25"/>
  <c r="I567" i="25" s="1"/>
  <c r="D566" i="25"/>
  <c r="D565" i="25" s="1"/>
  <c r="I564" i="25"/>
  <c r="H563" i="25"/>
  <c r="G563" i="25"/>
  <c r="F563" i="25"/>
  <c r="D563" i="25"/>
  <c r="E563" i="25"/>
  <c r="I562" i="25"/>
  <c r="H561" i="25"/>
  <c r="H560" i="25" s="1"/>
  <c r="G561" i="25"/>
  <c r="F561" i="25"/>
  <c r="F560" i="25" s="1"/>
  <c r="D561" i="25"/>
  <c r="D560" i="25" s="1"/>
  <c r="G560" i="25"/>
  <c r="I559" i="25"/>
  <c r="H558" i="25"/>
  <c r="G558" i="25"/>
  <c r="G552" i="25" s="1"/>
  <c r="F558" i="25"/>
  <c r="D558" i="25"/>
  <c r="H557" i="25"/>
  <c r="G557" i="25"/>
  <c r="F557" i="25"/>
  <c r="D557" i="25"/>
  <c r="E557" i="25"/>
  <c r="H556" i="25"/>
  <c r="G556" i="25"/>
  <c r="F556" i="25"/>
  <c r="F552" i="25" s="1"/>
  <c r="D556" i="25"/>
  <c r="E556" i="25" s="1"/>
  <c r="H555" i="25"/>
  <c r="G555" i="25"/>
  <c r="F555" i="25"/>
  <c r="D555" i="25"/>
  <c r="I553" i="25"/>
  <c r="H551" i="25"/>
  <c r="G551" i="25"/>
  <c r="F551" i="25"/>
  <c r="D551" i="25"/>
  <c r="E551" i="25" s="1"/>
  <c r="H550" i="25"/>
  <c r="G550" i="25"/>
  <c r="F550" i="25"/>
  <c r="D550" i="25"/>
  <c r="E550" i="25" s="1"/>
  <c r="H549" i="25"/>
  <c r="G549" i="25"/>
  <c r="F549" i="25"/>
  <c r="D549" i="25"/>
  <c r="H548" i="25"/>
  <c r="G548" i="25"/>
  <c r="F548" i="25"/>
  <c r="D548" i="25"/>
  <c r="I546" i="25"/>
  <c r="H544" i="25"/>
  <c r="G544" i="25"/>
  <c r="F544" i="25"/>
  <c r="D544" i="25"/>
  <c r="H543" i="25"/>
  <c r="G543" i="25"/>
  <c r="F543" i="25"/>
  <c r="D543" i="25"/>
  <c r="H542" i="25"/>
  <c r="G542" i="25"/>
  <c r="G540" i="25" s="1"/>
  <c r="F542" i="25"/>
  <c r="D542" i="25"/>
  <c r="E542" i="25"/>
  <c r="H541" i="25"/>
  <c r="G541" i="25"/>
  <c r="F541" i="25"/>
  <c r="D541" i="25"/>
  <c r="I539" i="25"/>
  <c r="I536" i="25"/>
  <c r="H535" i="25"/>
  <c r="H534" i="25" s="1"/>
  <c r="G535" i="25"/>
  <c r="G534" i="25" s="1"/>
  <c r="F535" i="25"/>
  <c r="F534" i="25" s="1"/>
  <c r="D535" i="25"/>
  <c r="D534" i="25" s="1"/>
  <c r="I531" i="25"/>
  <c r="I529" i="25"/>
  <c r="E528" i="25"/>
  <c r="I528" i="25" s="1"/>
  <c r="I527" i="25"/>
  <c r="E526" i="25"/>
  <c r="H525" i="25"/>
  <c r="G525" i="25"/>
  <c r="F525" i="25"/>
  <c r="D525" i="25"/>
  <c r="I524" i="25"/>
  <c r="E523" i="25"/>
  <c r="I523" i="25" s="1"/>
  <c r="E522" i="25"/>
  <c r="I522" i="25" s="1"/>
  <c r="E521" i="25"/>
  <c r="I521" i="25" s="1"/>
  <c r="E520" i="25"/>
  <c r="I520" i="25" s="1"/>
  <c r="H519" i="25"/>
  <c r="G519" i="25"/>
  <c r="F519" i="25"/>
  <c r="D519" i="25"/>
  <c r="I518" i="25"/>
  <c r="H517" i="25"/>
  <c r="G517" i="25"/>
  <c r="F517" i="25"/>
  <c r="D517" i="25"/>
  <c r="E516" i="25"/>
  <c r="I516" i="25" s="1"/>
  <c r="E515" i="25"/>
  <c r="I515" i="25" s="1"/>
  <c r="E514" i="25"/>
  <c r="E513" i="25"/>
  <c r="H512" i="25"/>
  <c r="G512" i="25"/>
  <c r="F512" i="25"/>
  <c r="D512" i="25"/>
  <c r="I511" i="25"/>
  <c r="H510" i="25"/>
  <c r="G510" i="25"/>
  <c r="F510" i="25"/>
  <c r="D510" i="25"/>
  <c r="E509" i="25"/>
  <c r="I509" i="25" s="1"/>
  <c r="E508" i="25"/>
  <c r="I508" i="25" s="1"/>
  <c r="E507" i="25"/>
  <c r="E506" i="25"/>
  <c r="I506" i="25" s="1"/>
  <c r="H505" i="25"/>
  <c r="H478" i="25" s="1"/>
  <c r="H477" i="25" s="1"/>
  <c r="H444" i="25" s="1"/>
  <c r="G505" i="25"/>
  <c r="G478" i="25" s="1"/>
  <c r="G477" i="25" s="1"/>
  <c r="F505" i="25"/>
  <c r="D505" i="25"/>
  <c r="D478" i="25" s="1"/>
  <c r="D477" i="25" s="1"/>
  <c r="I504" i="25"/>
  <c r="H503" i="25"/>
  <c r="G503" i="25"/>
  <c r="F503" i="25"/>
  <c r="D503" i="25"/>
  <c r="I501" i="25"/>
  <c r="E500" i="25"/>
  <c r="I500" i="25" s="1"/>
  <c r="H499" i="25"/>
  <c r="G499" i="25"/>
  <c r="F499" i="25"/>
  <c r="E499" i="25"/>
  <c r="D499" i="25"/>
  <c r="E497" i="25"/>
  <c r="I497" i="25" s="1"/>
  <c r="E496" i="25"/>
  <c r="E495" i="25"/>
  <c r="I495" i="25" s="1"/>
  <c r="H494" i="25"/>
  <c r="G494" i="25"/>
  <c r="F494" i="25"/>
  <c r="D494" i="25"/>
  <c r="E493" i="25"/>
  <c r="I493" i="25" s="1"/>
  <c r="E492" i="25"/>
  <c r="I492" i="25" s="1"/>
  <c r="E491" i="25"/>
  <c r="I491" i="25" s="1"/>
  <c r="H490" i="25"/>
  <c r="G490" i="25"/>
  <c r="F490" i="25"/>
  <c r="D490" i="25"/>
  <c r="E489" i="25"/>
  <c r="I489" i="25" s="1"/>
  <c r="E488" i="25"/>
  <c r="E486" i="25" s="1"/>
  <c r="E487" i="25"/>
  <c r="I487" i="25" s="1"/>
  <c r="H486" i="25"/>
  <c r="G486" i="25"/>
  <c r="F486" i="25"/>
  <c r="F485" i="25" s="1"/>
  <c r="D486" i="25"/>
  <c r="E484" i="25"/>
  <c r="I484" i="25" s="1"/>
  <c r="E483" i="25"/>
  <c r="I483" i="25" s="1"/>
  <c r="E482" i="25"/>
  <c r="I482" i="25" s="1"/>
  <c r="H481" i="25"/>
  <c r="G481" i="25"/>
  <c r="F481" i="25"/>
  <c r="D481" i="25"/>
  <c r="E481" i="25" s="1"/>
  <c r="E480" i="25"/>
  <c r="I480" i="25" s="1"/>
  <c r="E479" i="25"/>
  <c r="I479" i="25" s="1"/>
  <c r="F478" i="25"/>
  <c r="F477" i="25" s="1"/>
  <c r="F444" i="25" s="1"/>
  <c r="I476" i="25"/>
  <c r="H475" i="25"/>
  <c r="G475" i="25"/>
  <c r="F475" i="25"/>
  <c r="D475" i="25"/>
  <c r="E475" i="25"/>
  <c r="I474" i="25"/>
  <c r="H473" i="25"/>
  <c r="H472" i="25" s="1"/>
  <c r="G473" i="25"/>
  <c r="F473" i="25"/>
  <c r="F472" i="25" s="1"/>
  <c r="E473" i="25"/>
  <c r="E472" i="25" s="1"/>
  <c r="D473" i="25"/>
  <c r="G472" i="25"/>
  <c r="D472" i="25"/>
  <c r="I471" i="25"/>
  <c r="H470" i="25"/>
  <c r="G470" i="25"/>
  <c r="F470" i="25"/>
  <c r="D470" i="25"/>
  <c r="H469" i="25"/>
  <c r="G469" i="25"/>
  <c r="G464" i="25" s="1"/>
  <c r="F469" i="25"/>
  <c r="D469" i="25"/>
  <c r="H468" i="25"/>
  <c r="G468" i="25"/>
  <c r="F468" i="25"/>
  <c r="D468" i="25"/>
  <c r="H467" i="25"/>
  <c r="G467" i="25"/>
  <c r="F467" i="25"/>
  <c r="E467" i="25"/>
  <c r="D467" i="25"/>
  <c r="I465" i="25"/>
  <c r="F464" i="25"/>
  <c r="H463" i="25"/>
  <c r="G463" i="25"/>
  <c r="F463" i="25"/>
  <c r="D463" i="25"/>
  <c r="E463" i="25" s="1"/>
  <c r="H462" i="25"/>
  <c r="G462" i="25"/>
  <c r="F462" i="25"/>
  <c r="D462" i="25"/>
  <c r="H461" i="25"/>
  <c r="G461" i="25"/>
  <c r="F461" i="25"/>
  <c r="D461" i="25"/>
  <c r="E461" i="25" s="1"/>
  <c r="H460" i="25"/>
  <c r="G460" i="25"/>
  <c r="F460" i="25"/>
  <c r="D460" i="25"/>
  <c r="I458" i="25"/>
  <c r="H456" i="25"/>
  <c r="G456" i="25"/>
  <c r="F456" i="25"/>
  <c r="D456" i="25"/>
  <c r="E456" i="25"/>
  <c r="H455" i="25"/>
  <c r="G455" i="25"/>
  <c r="F455" i="25"/>
  <c r="D455" i="25"/>
  <c r="E455" i="25" s="1"/>
  <c r="H454" i="25"/>
  <c r="G454" i="25"/>
  <c r="F454" i="25"/>
  <c r="D454" i="25"/>
  <c r="H453" i="25"/>
  <c r="G453" i="25"/>
  <c r="F453" i="25"/>
  <c r="E453" i="25"/>
  <c r="D453" i="25"/>
  <c r="I451" i="25"/>
  <c r="I448" i="25"/>
  <c r="H447" i="25"/>
  <c r="H446" i="25" s="1"/>
  <c r="G447" i="25"/>
  <c r="G446" i="25" s="1"/>
  <c r="F447" i="25"/>
  <c r="D447" i="25"/>
  <c r="F446" i="25"/>
  <c r="D446" i="25"/>
  <c r="I443" i="25"/>
  <c r="I442" i="25"/>
  <c r="I440" i="25"/>
  <c r="E439" i="25"/>
  <c r="I439" i="25" s="1"/>
  <c r="I438" i="25"/>
  <c r="E437" i="25"/>
  <c r="E436" i="25" s="1"/>
  <c r="H436" i="25"/>
  <c r="G436" i="25"/>
  <c r="F436" i="25"/>
  <c r="D436" i="25"/>
  <c r="I435" i="25"/>
  <c r="E434" i="25"/>
  <c r="I434" i="25" s="1"/>
  <c r="E433" i="25"/>
  <c r="I433" i="25" s="1"/>
  <c r="E432" i="25"/>
  <c r="E431" i="25"/>
  <c r="I431" i="25" s="1"/>
  <c r="H430" i="25"/>
  <c r="G430" i="25"/>
  <c r="F430" i="25"/>
  <c r="D430" i="25"/>
  <c r="I429" i="25"/>
  <c r="H428" i="25"/>
  <c r="G428" i="25"/>
  <c r="F428" i="25"/>
  <c r="D428" i="25"/>
  <c r="E427" i="25"/>
  <c r="I427" i="25" s="1"/>
  <c r="E426" i="25"/>
  <c r="I426" i="25" s="1"/>
  <c r="E425" i="25"/>
  <c r="I425" i="25" s="1"/>
  <c r="I424" i="25"/>
  <c r="E424" i="25"/>
  <c r="H423" i="25"/>
  <c r="G423" i="25"/>
  <c r="F423" i="25"/>
  <c r="D423" i="25"/>
  <c r="I422" i="25"/>
  <c r="H421" i="25"/>
  <c r="G421" i="25"/>
  <c r="F421" i="25"/>
  <c r="D421" i="25"/>
  <c r="E420" i="25"/>
  <c r="I420" i="25" s="1"/>
  <c r="E419" i="25"/>
  <c r="I419" i="25" s="1"/>
  <c r="E418" i="25"/>
  <c r="I418" i="25" s="1"/>
  <c r="E417" i="25"/>
  <c r="I417" i="25" s="1"/>
  <c r="H416" i="25"/>
  <c r="G416" i="25"/>
  <c r="F416" i="25"/>
  <c r="D416" i="25"/>
  <c r="I415" i="25"/>
  <c r="H414" i="25"/>
  <c r="G414" i="25"/>
  <c r="F414" i="25"/>
  <c r="D414" i="25"/>
  <c r="I412" i="25"/>
  <c r="E411" i="25"/>
  <c r="I411" i="25" s="1"/>
  <c r="H410" i="25"/>
  <c r="G410" i="25"/>
  <c r="F410" i="25"/>
  <c r="E410" i="25"/>
  <c r="D410" i="25"/>
  <c r="E408" i="25"/>
  <c r="I408" i="25" s="1"/>
  <c r="I407" i="25"/>
  <c r="E407" i="25"/>
  <c r="E406" i="25"/>
  <c r="H405" i="25"/>
  <c r="G405" i="25"/>
  <c r="F405" i="25"/>
  <c r="D405" i="25"/>
  <c r="E404" i="25"/>
  <c r="I404" i="25" s="1"/>
  <c r="E403" i="25"/>
  <c r="I403" i="25" s="1"/>
  <c r="E402" i="25"/>
  <c r="H401" i="25"/>
  <c r="G401" i="25"/>
  <c r="F401" i="25"/>
  <c r="D401" i="25"/>
  <c r="E400" i="25"/>
  <c r="I400" i="25" s="1"/>
  <c r="E399" i="25"/>
  <c r="I399" i="25" s="1"/>
  <c r="E398" i="25"/>
  <c r="I398" i="25" s="1"/>
  <c r="H397" i="25"/>
  <c r="G397" i="25"/>
  <c r="G396" i="25" s="1"/>
  <c r="F397" i="25"/>
  <c r="D397" i="25"/>
  <c r="E395" i="25"/>
  <c r="I395" i="25" s="1"/>
  <c r="E394" i="25"/>
  <c r="I394" i="25" s="1"/>
  <c r="E393" i="25"/>
  <c r="I393" i="25" s="1"/>
  <c r="H392" i="25"/>
  <c r="G392" i="25"/>
  <c r="F392" i="25"/>
  <c r="D392" i="25"/>
  <c r="E391" i="25"/>
  <c r="I391" i="25" s="1"/>
  <c r="E390" i="25"/>
  <c r="I387" i="25"/>
  <c r="I385" i="25"/>
  <c r="E384" i="25"/>
  <c r="I384" i="25" s="1"/>
  <c r="I383" i="25"/>
  <c r="E382" i="25"/>
  <c r="E381" i="25" s="1"/>
  <c r="H381" i="25"/>
  <c r="G381" i="25"/>
  <c r="F381" i="25"/>
  <c r="D381" i="25"/>
  <c r="I380" i="25"/>
  <c r="E379" i="25"/>
  <c r="I379" i="25" s="1"/>
  <c r="E378" i="25"/>
  <c r="I378" i="25" s="1"/>
  <c r="E377" i="25"/>
  <c r="I376" i="25"/>
  <c r="H375" i="25"/>
  <c r="G375" i="25"/>
  <c r="F375" i="25"/>
  <c r="D375" i="25"/>
  <c r="I374" i="25"/>
  <c r="H373" i="25"/>
  <c r="G373" i="25"/>
  <c r="F373" i="25"/>
  <c r="D373" i="25"/>
  <c r="E372" i="25"/>
  <c r="I372" i="25" s="1"/>
  <c r="E371" i="25"/>
  <c r="I371" i="25" s="1"/>
  <c r="E370" i="25"/>
  <c r="I370" i="25" s="1"/>
  <c r="I369" i="25"/>
  <c r="H368" i="25"/>
  <c r="G368" i="25"/>
  <c r="F368" i="25"/>
  <c r="D368" i="25"/>
  <c r="I367" i="25"/>
  <c r="H366" i="25"/>
  <c r="G366" i="25"/>
  <c r="F366" i="25"/>
  <c r="D366" i="25"/>
  <c r="J365" i="25"/>
  <c r="I365" i="25"/>
  <c r="D258" i="25"/>
  <c r="H364" i="25"/>
  <c r="H361" i="25" s="1"/>
  <c r="E364" i="25"/>
  <c r="J363" i="25"/>
  <c r="I363" i="25"/>
  <c r="D359" i="25"/>
  <c r="I361" i="25"/>
  <c r="G361" i="25"/>
  <c r="F361" i="25"/>
  <c r="D361" i="25"/>
  <c r="I360" i="25"/>
  <c r="H359" i="25"/>
  <c r="G359" i="25"/>
  <c r="F359" i="25"/>
  <c r="I357" i="25"/>
  <c r="E356" i="25"/>
  <c r="I356" i="25" s="1"/>
  <c r="H355" i="25"/>
  <c r="G355" i="25"/>
  <c r="F355" i="25"/>
  <c r="E355" i="25"/>
  <c r="D355" i="25"/>
  <c r="E353" i="25"/>
  <c r="I353" i="25" s="1"/>
  <c r="E352" i="25"/>
  <c r="I352" i="25" s="1"/>
  <c r="E351" i="25"/>
  <c r="I351" i="25" s="1"/>
  <c r="H350" i="25"/>
  <c r="G350" i="25"/>
  <c r="F350" i="25"/>
  <c r="D350" i="25"/>
  <c r="D341" i="25" s="1"/>
  <c r="E349" i="25"/>
  <c r="I349" i="25" s="1"/>
  <c r="E348" i="25"/>
  <c r="I348" i="25" s="1"/>
  <c r="E347" i="25"/>
  <c r="I347" i="25" s="1"/>
  <c r="H346" i="25"/>
  <c r="G346" i="25"/>
  <c r="F346" i="25"/>
  <c r="D346" i="25"/>
  <c r="E345" i="25"/>
  <c r="I345" i="25" s="1"/>
  <c r="E344" i="25"/>
  <c r="I344" i="25" s="1"/>
  <c r="E343" i="25"/>
  <c r="H342" i="25"/>
  <c r="G342" i="25"/>
  <c r="G341" i="25" s="1"/>
  <c r="F342" i="25"/>
  <c r="D342" i="25"/>
  <c r="J340" i="25"/>
  <c r="I340" i="25"/>
  <c r="E340" i="25"/>
  <c r="E339" i="25"/>
  <c r="I339" i="25" s="1"/>
  <c r="J338" i="25"/>
  <c r="I338" i="25"/>
  <c r="E338" i="25"/>
  <c r="I337" i="25"/>
  <c r="H337" i="25"/>
  <c r="G337" i="25"/>
  <c r="F337" i="25"/>
  <c r="D337" i="25"/>
  <c r="E336" i="25"/>
  <c r="I336" i="25" s="1"/>
  <c r="I331" i="25"/>
  <c r="E330" i="25"/>
  <c r="I330" i="25" s="1"/>
  <c r="I329" i="25"/>
  <c r="E328" i="25"/>
  <c r="I328" i="25" s="1"/>
  <c r="H327" i="25"/>
  <c r="G327" i="25"/>
  <c r="F327" i="25"/>
  <c r="E327" i="25"/>
  <c r="D327" i="25"/>
  <c r="I326" i="25"/>
  <c r="E325" i="25"/>
  <c r="E324" i="25"/>
  <c r="I324" i="25" s="1"/>
  <c r="E323" i="25"/>
  <c r="I323" i="25" s="1"/>
  <c r="I322" i="25"/>
  <c r="H321" i="25"/>
  <c r="G321" i="25"/>
  <c r="F321" i="25"/>
  <c r="D321" i="25"/>
  <c r="I320" i="25"/>
  <c r="H319" i="25"/>
  <c r="G319" i="25"/>
  <c r="F319" i="25"/>
  <c r="D319" i="25"/>
  <c r="E318" i="25"/>
  <c r="I318" i="25" s="1"/>
  <c r="E317" i="25"/>
  <c r="I317" i="25" s="1"/>
  <c r="E316" i="25"/>
  <c r="I315" i="25"/>
  <c r="H314" i="25"/>
  <c r="G314" i="25"/>
  <c r="F314" i="25"/>
  <c r="D314" i="25"/>
  <c r="I313" i="25"/>
  <c r="H312" i="25"/>
  <c r="G312" i="25"/>
  <c r="F312" i="25"/>
  <c r="D312" i="25"/>
  <c r="J311" i="25"/>
  <c r="F310" i="25"/>
  <c r="E310" i="25"/>
  <c r="K309" i="25"/>
  <c r="J309" i="25"/>
  <c r="F308" i="25"/>
  <c r="D308" i="25"/>
  <c r="D307" i="25" s="1"/>
  <c r="H307" i="25"/>
  <c r="G307" i="25"/>
  <c r="F307" i="25"/>
  <c r="I306" i="25"/>
  <c r="H305" i="25"/>
  <c r="G305" i="25"/>
  <c r="F305" i="25"/>
  <c r="D305" i="25"/>
  <c r="I303" i="25"/>
  <c r="E302" i="25"/>
  <c r="E301" i="25" s="1"/>
  <c r="H301" i="25"/>
  <c r="G301" i="25"/>
  <c r="F301" i="25"/>
  <c r="D301" i="25"/>
  <c r="E299" i="25"/>
  <c r="I299" i="25" s="1"/>
  <c r="E298" i="25"/>
  <c r="I298" i="25" s="1"/>
  <c r="E297" i="25"/>
  <c r="I297" i="25" s="1"/>
  <c r="H296" i="25"/>
  <c r="G296" i="25"/>
  <c r="F296" i="25"/>
  <c r="D296" i="25"/>
  <c r="E295" i="25"/>
  <c r="I295" i="25" s="1"/>
  <c r="E294" i="25"/>
  <c r="I294" i="25" s="1"/>
  <c r="E293" i="25"/>
  <c r="I293" i="25" s="1"/>
  <c r="H292" i="25"/>
  <c r="G292" i="25"/>
  <c r="F292" i="25"/>
  <c r="D292" i="25"/>
  <c r="E291" i="25"/>
  <c r="I291" i="25" s="1"/>
  <c r="E290" i="25"/>
  <c r="I290" i="25" s="1"/>
  <c r="E289" i="25"/>
  <c r="L288" i="25"/>
  <c r="H288" i="25"/>
  <c r="G288" i="25"/>
  <c r="F288" i="25"/>
  <c r="D288" i="25"/>
  <c r="J286" i="25"/>
  <c r="E286" i="25"/>
  <c r="I286" i="25" s="1"/>
  <c r="E285" i="25"/>
  <c r="I285" i="25" s="1"/>
  <c r="J284" i="25"/>
  <c r="E284" i="25"/>
  <c r="I284" i="25" s="1"/>
  <c r="H283" i="25"/>
  <c r="G283" i="25"/>
  <c r="F283" i="25"/>
  <c r="D283" i="25"/>
  <c r="E282" i="25"/>
  <c r="I282" i="25" s="1"/>
  <c r="F281" i="25"/>
  <c r="E281" i="25"/>
  <c r="I281" i="25" s="1"/>
  <c r="I278" i="25"/>
  <c r="H277" i="25"/>
  <c r="G277" i="25"/>
  <c r="F277" i="25"/>
  <c r="D277" i="25"/>
  <c r="I276" i="25"/>
  <c r="H275" i="25"/>
  <c r="H274" i="25" s="1"/>
  <c r="G275" i="25"/>
  <c r="G274" i="25" s="1"/>
  <c r="F275" i="25"/>
  <c r="F274" i="25" s="1"/>
  <c r="D275" i="25"/>
  <c r="D274" i="25" s="1"/>
  <c r="I273" i="25"/>
  <c r="H272" i="25"/>
  <c r="G272" i="25"/>
  <c r="F272" i="25"/>
  <c r="D272" i="25"/>
  <c r="H271" i="25"/>
  <c r="G271" i="25"/>
  <c r="F271" i="25"/>
  <c r="D271" i="25"/>
  <c r="H270" i="25"/>
  <c r="G270" i="25"/>
  <c r="G268" i="25" s="1"/>
  <c r="F270" i="25"/>
  <c r="D270" i="25"/>
  <c r="E270" i="25"/>
  <c r="H269" i="25"/>
  <c r="G269" i="25"/>
  <c r="F269" i="25"/>
  <c r="D269" i="25"/>
  <c r="I267" i="25"/>
  <c r="H265" i="25"/>
  <c r="G265" i="25"/>
  <c r="F265" i="25"/>
  <c r="D265" i="25"/>
  <c r="H264" i="25"/>
  <c r="G264" i="25"/>
  <c r="F264" i="25"/>
  <c r="D264" i="25"/>
  <c r="E264" i="25" s="1"/>
  <c r="I264" i="25" s="1"/>
  <c r="H263" i="25"/>
  <c r="G263" i="25"/>
  <c r="F263" i="25"/>
  <c r="D263" i="25"/>
  <c r="E263" i="25" s="1"/>
  <c r="H262" i="25"/>
  <c r="G262" i="25"/>
  <c r="F262" i="25"/>
  <c r="E262" i="25"/>
  <c r="D262" i="25"/>
  <c r="I260" i="25"/>
  <c r="H259" i="25"/>
  <c r="D259" i="25"/>
  <c r="H258" i="25"/>
  <c r="G258" i="25"/>
  <c r="F258" i="25"/>
  <c r="F46" i="25" s="1"/>
  <c r="H257" i="25"/>
  <c r="G257" i="25"/>
  <c r="D257" i="25"/>
  <c r="E257" i="25" s="1"/>
  <c r="H256" i="25"/>
  <c r="G256" i="25"/>
  <c r="F256" i="25"/>
  <c r="D256" i="25"/>
  <c r="H255" i="25"/>
  <c r="G255" i="25"/>
  <c r="F255" i="25"/>
  <c r="I253" i="25"/>
  <c r="G252" i="25"/>
  <c r="I250" i="25"/>
  <c r="H249" i="25"/>
  <c r="G249" i="25"/>
  <c r="G248" i="25" s="1"/>
  <c r="F249" i="25"/>
  <c r="F248" i="25" s="1"/>
  <c r="D249" i="25"/>
  <c r="H248" i="25"/>
  <c r="D248" i="25"/>
  <c r="I245" i="25"/>
  <c r="I243" i="25"/>
  <c r="E242" i="25"/>
  <c r="I242" i="25" s="1"/>
  <c r="I241" i="25"/>
  <c r="E240" i="25"/>
  <c r="E239" i="25" s="1"/>
  <c r="H239" i="25"/>
  <c r="G239" i="25"/>
  <c r="F239" i="25"/>
  <c r="D239" i="25"/>
  <c r="I238" i="25"/>
  <c r="E237" i="25"/>
  <c r="I237" i="25" s="1"/>
  <c r="E236" i="25"/>
  <c r="I236" i="25" s="1"/>
  <c r="E235" i="25"/>
  <c r="I234" i="25"/>
  <c r="H233" i="25"/>
  <c r="G233" i="25"/>
  <c r="F233" i="25"/>
  <c r="D233" i="25"/>
  <c r="I232" i="25"/>
  <c r="H231" i="25"/>
  <c r="G231" i="25"/>
  <c r="G216" i="25" s="1"/>
  <c r="F231" i="25"/>
  <c r="D231" i="25"/>
  <c r="E230" i="25"/>
  <c r="I230" i="25" s="1"/>
  <c r="E229" i="25"/>
  <c r="I229" i="25" s="1"/>
  <c r="E228" i="25"/>
  <c r="E227" i="25"/>
  <c r="I227" i="25" s="1"/>
  <c r="H226" i="25"/>
  <c r="G226" i="25"/>
  <c r="F226" i="25"/>
  <c r="D226" i="25"/>
  <c r="I225" i="25"/>
  <c r="H224" i="25"/>
  <c r="G224" i="25"/>
  <c r="F224" i="25"/>
  <c r="D224" i="25"/>
  <c r="J223" i="25"/>
  <c r="E222" i="25"/>
  <c r="I222" i="25" s="1"/>
  <c r="J221" i="25"/>
  <c r="E221" i="25"/>
  <c r="E220" i="25"/>
  <c r="I220" i="25" s="1"/>
  <c r="H219" i="25"/>
  <c r="G219" i="25"/>
  <c r="F219" i="25"/>
  <c r="D219" i="25"/>
  <c r="I218" i="25"/>
  <c r="H217" i="25"/>
  <c r="G217" i="25"/>
  <c r="F217" i="25"/>
  <c r="F216" i="25" s="1"/>
  <c r="D217" i="25"/>
  <c r="I215" i="25"/>
  <c r="E214" i="25"/>
  <c r="H213" i="25"/>
  <c r="G213" i="25"/>
  <c r="F213" i="25"/>
  <c r="D213" i="25"/>
  <c r="E211" i="25"/>
  <c r="I211" i="25" s="1"/>
  <c r="E210" i="25"/>
  <c r="I210" i="25" s="1"/>
  <c r="E209" i="25"/>
  <c r="I209" i="25" s="1"/>
  <c r="H208" i="25"/>
  <c r="G208" i="25"/>
  <c r="F208" i="25"/>
  <c r="D208" i="25"/>
  <c r="E207" i="25"/>
  <c r="I207" i="25" s="1"/>
  <c r="E206" i="25"/>
  <c r="E205" i="25"/>
  <c r="I205" i="25" s="1"/>
  <c r="H204" i="25"/>
  <c r="G204" i="25"/>
  <c r="F204" i="25"/>
  <c r="D204" i="25"/>
  <c r="E202" i="25"/>
  <c r="I202" i="25" s="1"/>
  <c r="H200" i="25"/>
  <c r="G200" i="25"/>
  <c r="F200" i="25"/>
  <c r="D200" i="25"/>
  <c r="G199" i="25"/>
  <c r="G192" i="25" s="1"/>
  <c r="G191" i="25" s="1"/>
  <c r="J198" i="25"/>
  <c r="E198" i="25"/>
  <c r="I198" i="25" s="1"/>
  <c r="E197" i="25"/>
  <c r="I197" i="25" s="1"/>
  <c r="J196" i="25"/>
  <c r="E196" i="25"/>
  <c r="I196" i="25" s="1"/>
  <c r="H195" i="25"/>
  <c r="G195" i="25"/>
  <c r="F195" i="25"/>
  <c r="D195" i="25"/>
  <c r="E194" i="25"/>
  <c r="I194" i="25" s="1"/>
  <c r="E193" i="25"/>
  <c r="I193" i="25" s="1"/>
  <c r="I190" i="25"/>
  <c r="H189" i="25"/>
  <c r="G189" i="25"/>
  <c r="F189" i="25"/>
  <c r="D189" i="25"/>
  <c r="E189" i="25" s="1"/>
  <c r="I189" i="25" s="1"/>
  <c r="I188" i="25"/>
  <c r="H187" i="25"/>
  <c r="H186" i="25" s="1"/>
  <c r="G187" i="25"/>
  <c r="F187" i="25"/>
  <c r="F186" i="25" s="1"/>
  <c r="D187" i="25"/>
  <c r="E187" i="25" s="1"/>
  <c r="E186" i="25" s="1"/>
  <c r="G186" i="25"/>
  <c r="I185" i="25"/>
  <c r="H184" i="25"/>
  <c r="G184" i="25"/>
  <c r="F184" i="25"/>
  <c r="D184" i="25"/>
  <c r="E184" i="25"/>
  <c r="H183" i="25"/>
  <c r="G183" i="25"/>
  <c r="F183" i="25"/>
  <c r="D183" i="25"/>
  <c r="H182" i="25"/>
  <c r="G182" i="25"/>
  <c r="F182" i="25"/>
  <c r="D182" i="25"/>
  <c r="H181" i="25"/>
  <c r="G181" i="25"/>
  <c r="F181" i="25"/>
  <c r="E181" i="25"/>
  <c r="D181" i="25"/>
  <c r="G180" i="25"/>
  <c r="I179" i="25"/>
  <c r="H177" i="25"/>
  <c r="G177" i="25"/>
  <c r="F177" i="25"/>
  <c r="D177" i="25"/>
  <c r="H176" i="25"/>
  <c r="G176" i="25"/>
  <c r="F176" i="25"/>
  <c r="D176" i="25"/>
  <c r="H175" i="25"/>
  <c r="G175" i="25"/>
  <c r="F175" i="25"/>
  <c r="D175" i="25"/>
  <c r="H174" i="25"/>
  <c r="G174" i="25"/>
  <c r="F174" i="25"/>
  <c r="E174" i="25"/>
  <c r="D174" i="25"/>
  <c r="I172" i="25"/>
  <c r="H170" i="25"/>
  <c r="G170" i="25"/>
  <c r="F170" i="25"/>
  <c r="D170" i="25"/>
  <c r="H169" i="25"/>
  <c r="G169" i="25"/>
  <c r="F169" i="25"/>
  <c r="D169" i="25"/>
  <c r="E169" i="25"/>
  <c r="I169" i="25" s="1"/>
  <c r="H168" i="25"/>
  <c r="G168" i="25"/>
  <c r="F168" i="25"/>
  <c r="F166" i="25" s="1"/>
  <c r="D168" i="25"/>
  <c r="D44" i="25" s="1"/>
  <c r="H167" i="25"/>
  <c r="G167" i="25"/>
  <c r="F167" i="25"/>
  <c r="E167" i="25"/>
  <c r="D167" i="25"/>
  <c r="I165" i="25"/>
  <c r="I162" i="25"/>
  <c r="H161" i="25"/>
  <c r="H160" i="25" s="1"/>
  <c r="G161" i="25"/>
  <c r="G160" i="25" s="1"/>
  <c r="F161" i="25"/>
  <c r="F160" i="25" s="1"/>
  <c r="D161" i="25"/>
  <c r="D160" i="25" s="1"/>
  <c r="I157" i="25"/>
  <c r="I155" i="25"/>
  <c r="E154" i="25"/>
  <c r="I154" i="25" s="1"/>
  <c r="I153" i="25"/>
  <c r="E152" i="25"/>
  <c r="I152" i="25" s="1"/>
  <c r="H151" i="25"/>
  <c r="G151" i="25"/>
  <c r="F151" i="25"/>
  <c r="D151" i="25"/>
  <c r="I150" i="25"/>
  <c r="E149" i="25"/>
  <c r="E148" i="25"/>
  <c r="I148" i="25" s="1"/>
  <c r="E147" i="25"/>
  <c r="I146" i="25"/>
  <c r="H145" i="25"/>
  <c r="G145" i="25"/>
  <c r="F145" i="25"/>
  <c r="D145" i="25"/>
  <c r="I144" i="25"/>
  <c r="H143" i="25"/>
  <c r="G143" i="25"/>
  <c r="F143" i="25"/>
  <c r="D143" i="25"/>
  <c r="E142" i="25"/>
  <c r="I142" i="25" s="1"/>
  <c r="E141" i="25"/>
  <c r="I141" i="25" s="1"/>
  <c r="E140" i="25"/>
  <c r="I140" i="25" s="1"/>
  <c r="E139" i="25"/>
  <c r="H138" i="25"/>
  <c r="G138" i="25"/>
  <c r="F138" i="25"/>
  <c r="D138" i="25"/>
  <c r="I137" i="25"/>
  <c r="H136" i="25"/>
  <c r="G136" i="25"/>
  <c r="F136" i="25"/>
  <c r="F128" i="25" s="1"/>
  <c r="D136" i="25"/>
  <c r="J135" i="25"/>
  <c r="I135" i="25"/>
  <c r="E135" i="25"/>
  <c r="I134" i="25"/>
  <c r="E134" i="25"/>
  <c r="L133" i="25"/>
  <c r="J133" i="25"/>
  <c r="I133" i="25"/>
  <c r="E133" i="25"/>
  <c r="E80" i="25" s="1"/>
  <c r="I132" i="25"/>
  <c r="E132" i="25"/>
  <c r="E79" i="25" s="1"/>
  <c r="I131" i="25"/>
  <c r="H131" i="25"/>
  <c r="G131" i="25"/>
  <c r="F131" i="25"/>
  <c r="D131" i="25"/>
  <c r="I130" i="25"/>
  <c r="I129" i="25"/>
  <c r="H129" i="25"/>
  <c r="G129" i="25"/>
  <c r="F129" i="25"/>
  <c r="D129" i="25"/>
  <c r="I128" i="25"/>
  <c r="I127" i="25"/>
  <c r="E126" i="25"/>
  <c r="H125" i="25"/>
  <c r="G125" i="25"/>
  <c r="F125" i="25"/>
  <c r="D125" i="25"/>
  <c r="I124" i="25"/>
  <c r="E123" i="25"/>
  <c r="I123" i="25" s="1"/>
  <c r="I122" i="25"/>
  <c r="E122" i="25"/>
  <c r="E121" i="25"/>
  <c r="I121" i="25" s="1"/>
  <c r="H120" i="25"/>
  <c r="G120" i="25"/>
  <c r="F120" i="25"/>
  <c r="D120" i="25"/>
  <c r="E119" i="25"/>
  <c r="I119" i="25" s="1"/>
  <c r="E118" i="25"/>
  <c r="I118" i="25" s="1"/>
  <c r="E117" i="25"/>
  <c r="I117" i="25" s="1"/>
  <c r="H116" i="25"/>
  <c r="G116" i="25"/>
  <c r="F116" i="25"/>
  <c r="D116" i="25"/>
  <c r="E115" i="25"/>
  <c r="I115" i="25" s="1"/>
  <c r="E114" i="25"/>
  <c r="I114" i="25" s="1"/>
  <c r="E113" i="25"/>
  <c r="H112" i="25"/>
  <c r="G112" i="25"/>
  <c r="F112" i="25"/>
  <c r="F111" i="25" s="1"/>
  <c r="F104" i="25" s="1"/>
  <c r="F103" i="25" s="1"/>
  <c r="D112" i="25"/>
  <c r="J110" i="25"/>
  <c r="I110" i="25"/>
  <c r="E110" i="25"/>
  <c r="E109" i="25"/>
  <c r="I109" i="25" s="1"/>
  <c r="J108" i="25"/>
  <c r="I108" i="25"/>
  <c r="E108" i="25"/>
  <c r="I107" i="25"/>
  <c r="H107" i="25"/>
  <c r="G107" i="25"/>
  <c r="F107" i="25"/>
  <c r="D107" i="25"/>
  <c r="E106" i="25"/>
  <c r="I106" i="25" s="1"/>
  <c r="I105" i="25"/>
  <c r="E105" i="25"/>
  <c r="I102" i="25"/>
  <c r="H101" i="25"/>
  <c r="G101" i="25"/>
  <c r="G65" i="25" s="1"/>
  <c r="F101" i="25"/>
  <c r="D101" i="25"/>
  <c r="I100" i="25"/>
  <c r="H99" i="25"/>
  <c r="G99" i="25"/>
  <c r="F99" i="25"/>
  <c r="F98" i="25" s="1"/>
  <c r="D99" i="25"/>
  <c r="G98" i="25"/>
  <c r="I97" i="25"/>
  <c r="H96" i="25"/>
  <c r="G96" i="25"/>
  <c r="F96" i="25"/>
  <c r="D96" i="25"/>
  <c r="H95" i="25"/>
  <c r="G95" i="25"/>
  <c r="F95" i="25"/>
  <c r="D95" i="25"/>
  <c r="E95" i="25"/>
  <c r="H94" i="25"/>
  <c r="H90" i="25" s="1"/>
  <c r="G94" i="25"/>
  <c r="F94" i="25"/>
  <c r="D94" i="25"/>
  <c r="E94" i="25"/>
  <c r="H93" i="25"/>
  <c r="G93" i="25"/>
  <c r="F93" i="25"/>
  <c r="E93" i="25"/>
  <c r="D93" i="25"/>
  <c r="I91" i="25"/>
  <c r="H89" i="25"/>
  <c r="G89" i="25"/>
  <c r="G53" i="25" s="1"/>
  <c r="F89" i="25"/>
  <c r="D89" i="25"/>
  <c r="H88" i="25"/>
  <c r="H52" i="25" s="1"/>
  <c r="G88" i="25"/>
  <c r="F88" i="25"/>
  <c r="D88" i="25"/>
  <c r="E88" i="25"/>
  <c r="H87" i="25"/>
  <c r="G87" i="25"/>
  <c r="F87" i="25"/>
  <c r="D87" i="25"/>
  <c r="H86" i="25"/>
  <c r="G86" i="25"/>
  <c r="F86" i="25"/>
  <c r="D86" i="25"/>
  <c r="I84" i="25"/>
  <c r="H82" i="25"/>
  <c r="G82" i="25"/>
  <c r="F82" i="25"/>
  <c r="D82" i="25"/>
  <c r="H81" i="25"/>
  <c r="H78" i="25" s="1"/>
  <c r="G81" i="25"/>
  <c r="F81" i="25"/>
  <c r="D81" i="25"/>
  <c r="E81" i="25" s="1"/>
  <c r="H80" i="25"/>
  <c r="G80" i="25"/>
  <c r="F80" i="25"/>
  <c r="F76" i="25" s="1"/>
  <c r="D80" i="25"/>
  <c r="H79" i="25"/>
  <c r="G79" i="25"/>
  <c r="F79" i="25"/>
  <c r="D79" i="25"/>
  <c r="G76" i="25"/>
  <c r="H73" i="25"/>
  <c r="G73" i="25"/>
  <c r="F73" i="25"/>
  <c r="F72" i="25" s="1"/>
  <c r="D73" i="25"/>
  <c r="E73" i="25" s="1"/>
  <c r="E72" i="25" s="1"/>
  <c r="H72" i="25"/>
  <c r="G72" i="25"/>
  <c r="I69" i="25"/>
  <c r="I68" i="25"/>
  <c r="I66" i="25"/>
  <c r="I64" i="25"/>
  <c r="I61" i="25"/>
  <c r="I55" i="25"/>
  <c r="F50" i="25"/>
  <c r="I48" i="25"/>
  <c r="I41" i="25"/>
  <c r="I38" i="25"/>
  <c r="I34" i="25"/>
  <c r="H33" i="25"/>
  <c r="H30" i="25" s="1"/>
  <c r="G33" i="25"/>
  <c r="F33" i="25"/>
  <c r="D33" i="25"/>
  <c r="E33" i="25"/>
  <c r="H32" i="25"/>
  <c r="G32" i="25"/>
  <c r="F32" i="25"/>
  <c r="D32" i="25"/>
  <c r="H31" i="25"/>
  <c r="G31" i="25"/>
  <c r="F31" i="25"/>
  <c r="D31" i="25"/>
  <c r="H29" i="25"/>
  <c r="G29" i="25"/>
  <c r="F29" i="25"/>
  <c r="D29" i="25"/>
  <c r="H28" i="25"/>
  <c r="G28" i="25"/>
  <c r="F28" i="25"/>
  <c r="D28" i="25"/>
  <c r="H27" i="25"/>
  <c r="H26" i="25" s="1"/>
  <c r="G27" i="25"/>
  <c r="F27" i="25"/>
  <c r="D27" i="25"/>
  <c r="E27" i="25" s="1"/>
  <c r="H25" i="25"/>
  <c r="G25" i="25"/>
  <c r="F25" i="25"/>
  <c r="D25" i="25"/>
  <c r="H24" i="25"/>
  <c r="G24" i="25"/>
  <c r="F24" i="25"/>
  <c r="D24" i="25"/>
  <c r="E24" i="25" s="1"/>
  <c r="H23" i="25"/>
  <c r="G23" i="25"/>
  <c r="F23" i="25"/>
  <c r="D23" i="25"/>
  <c r="D22" i="25" s="1"/>
  <c r="H20" i="25"/>
  <c r="G20" i="25"/>
  <c r="F20" i="25"/>
  <c r="D20" i="25"/>
  <c r="H19" i="25"/>
  <c r="G19" i="25"/>
  <c r="F19" i="25"/>
  <c r="D19" i="25"/>
  <c r="H18" i="25"/>
  <c r="G18" i="25"/>
  <c r="F18" i="25"/>
  <c r="D18" i="25"/>
  <c r="E18" i="25" s="1"/>
  <c r="H16" i="25"/>
  <c r="G16" i="25"/>
  <c r="F16" i="25"/>
  <c r="D16" i="25"/>
  <c r="H15" i="25"/>
  <c r="G15" i="25"/>
  <c r="F15" i="25"/>
  <c r="I13" i="25"/>
  <c r="H3" i="25"/>
  <c r="H2" i="25"/>
  <c r="F20" i="24"/>
  <c r="D335" i="24"/>
  <c r="D359" i="24"/>
  <c r="E362" i="24"/>
  <c r="D362" i="24"/>
  <c r="D363" i="24"/>
  <c r="D365" i="24"/>
  <c r="I365" i="24"/>
  <c r="I361" i="24"/>
  <c r="I363" i="24"/>
  <c r="I337" i="24"/>
  <c r="I340" i="24"/>
  <c r="I338" i="24"/>
  <c r="I135" i="24"/>
  <c r="I134" i="24"/>
  <c r="I133" i="24"/>
  <c r="I132" i="24"/>
  <c r="I129" i="24"/>
  <c r="I128" i="24"/>
  <c r="I124" i="24"/>
  <c r="I110" i="24"/>
  <c r="I108" i="24"/>
  <c r="I107" i="24"/>
  <c r="I131" i="24"/>
  <c r="I105" i="24"/>
  <c r="D1132" i="24"/>
  <c r="D1131" i="24"/>
  <c r="D1127" i="24"/>
  <c r="D1126" i="24"/>
  <c r="I1121" i="24"/>
  <c r="E1120" i="24"/>
  <c r="I1120" i="24" s="1"/>
  <c r="I1119" i="24"/>
  <c r="E1118" i="24"/>
  <c r="I1118" i="24" s="1"/>
  <c r="H1117" i="24"/>
  <c r="G1117" i="24"/>
  <c r="F1117" i="24"/>
  <c r="D1117" i="24"/>
  <c r="C1117" i="24"/>
  <c r="I1116" i="24"/>
  <c r="E1115" i="24"/>
  <c r="I1115" i="24" s="1"/>
  <c r="E1114" i="24"/>
  <c r="I1114" i="24" s="1"/>
  <c r="E1113" i="24"/>
  <c r="E1112" i="24"/>
  <c r="I1112" i="24" s="1"/>
  <c r="H1111" i="24"/>
  <c r="G1111" i="24"/>
  <c r="F1111" i="24"/>
  <c r="D1111" i="24"/>
  <c r="C1111" i="24"/>
  <c r="I1110" i="24"/>
  <c r="H1109" i="24"/>
  <c r="G1109" i="24"/>
  <c r="F1109" i="24"/>
  <c r="D1109" i="24"/>
  <c r="C1109" i="24"/>
  <c r="E1108" i="24"/>
  <c r="I1108" i="24" s="1"/>
  <c r="E1107" i="24"/>
  <c r="E1106" i="24"/>
  <c r="I1106" i="24" s="1"/>
  <c r="E1105" i="24"/>
  <c r="I1105" i="24" s="1"/>
  <c r="H1104" i="24"/>
  <c r="G1104" i="24"/>
  <c r="F1104" i="24"/>
  <c r="D1104" i="24"/>
  <c r="C1104" i="24"/>
  <c r="I1103" i="24"/>
  <c r="H1102" i="24"/>
  <c r="G1102" i="24"/>
  <c r="F1102" i="24"/>
  <c r="D1102" i="24"/>
  <c r="C1102" i="24"/>
  <c r="E1101" i="24"/>
  <c r="I1101" i="24" s="1"/>
  <c r="E1100" i="24"/>
  <c r="E1099" i="24"/>
  <c r="I1099" i="24" s="1"/>
  <c r="E1098" i="24"/>
  <c r="I1098" i="24" s="1"/>
  <c r="H1097" i="24"/>
  <c r="G1097" i="24"/>
  <c r="F1097" i="24"/>
  <c r="D1097" i="24"/>
  <c r="C1097" i="24"/>
  <c r="I1096" i="24"/>
  <c r="H1095" i="24"/>
  <c r="G1095" i="24"/>
  <c r="F1095" i="24"/>
  <c r="D1095" i="24"/>
  <c r="C1095" i="24"/>
  <c r="I1093" i="24"/>
  <c r="E1092" i="24"/>
  <c r="E1091" i="24" s="1"/>
  <c r="H1091" i="24"/>
  <c r="G1091" i="24"/>
  <c r="F1091" i="24"/>
  <c r="D1091" i="24"/>
  <c r="C1091" i="24"/>
  <c r="E1089" i="24"/>
  <c r="I1089" i="24" s="1"/>
  <c r="E1088" i="24"/>
  <c r="I1088" i="24" s="1"/>
  <c r="E1087" i="24"/>
  <c r="H1086" i="24"/>
  <c r="G1086" i="24"/>
  <c r="F1086" i="24"/>
  <c r="D1086" i="24"/>
  <c r="C1086" i="24"/>
  <c r="E1085" i="24"/>
  <c r="I1085" i="24" s="1"/>
  <c r="E1084" i="24"/>
  <c r="I1084" i="24" s="1"/>
  <c r="E1083" i="24"/>
  <c r="H1082" i="24"/>
  <c r="G1082" i="24"/>
  <c r="F1082" i="24"/>
  <c r="D1082" i="24"/>
  <c r="C1082" i="24"/>
  <c r="E1081" i="24"/>
  <c r="I1081" i="24" s="1"/>
  <c r="E1080" i="24"/>
  <c r="E1079" i="24"/>
  <c r="I1079" i="24" s="1"/>
  <c r="H1078" i="24"/>
  <c r="H1077" i="24" s="1"/>
  <c r="G1078" i="24"/>
  <c r="F1078" i="24"/>
  <c r="D1078" i="24"/>
  <c r="C1078" i="24"/>
  <c r="C1077" i="24" s="1"/>
  <c r="E1076" i="24"/>
  <c r="I1076" i="24" s="1"/>
  <c r="E1075" i="24"/>
  <c r="I1075" i="24" s="1"/>
  <c r="E1074" i="24"/>
  <c r="I1074" i="24" s="1"/>
  <c r="H1073" i="24"/>
  <c r="G1073" i="24"/>
  <c r="F1073" i="24"/>
  <c r="D1073" i="24"/>
  <c r="C1073" i="24"/>
  <c r="E1072" i="24"/>
  <c r="E1071" i="24"/>
  <c r="I1071" i="24" s="1"/>
  <c r="I1068" i="24"/>
  <c r="I1066" i="24"/>
  <c r="E1065" i="24"/>
  <c r="I1065" i="24" s="1"/>
  <c r="I1064" i="24"/>
  <c r="E1063" i="24"/>
  <c r="I1063" i="24" s="1"/>
  <c r="H1062" i="24"/>
  <c r="G1062" i="24"/>
  <c r="F1062" i="24"/>
  <c r="D1062" i="24"/>
  <c r="C1062" i="24"/>
  <c r="I1061" i="24"/>
  <c r="E1060" i="24"/>
  <c r="I1060" i="24" s="1"/>
  <c r="E1059" i="24"/>
  <c r="I1059" i="24" s="1"/>
  <c r="E1058" i="24"/>
  <c r="E1057" i="24"/>
  <c r="I1057" i="24" s="1"/>
  <c r="H1056" i="24"/>
  <c r="G1056" i="24"/>
  <c r="F1056" i="24"/>
  <c r="D1056" i="24"/>
  <c r="C1056" i="24"/>
  <c r="I1055" i="24"/>
  <c r="H1054" i="24"/>
  <c r="G1054" i="24"/>
  <c r="F1054" i="24"/>
  <c r="D1054" i="24"/>
  <c r="C1054" i="24"/>
  <c r="E1053" i="24"/>
  <c r="I1053" i="24" s="1"/>
  <c r="E1052" i="24"/>
  <c r="I1052" i="24" s="1"/>
  <c r="E1051" i="24"/>
  <c r="I1051" i="24" s="1"/>
  <c r="E1050" i="24"/>
  <c r="H1049" i="24"/>
  <c r="G1049" i="24"/>
  <c r="F1049" i="24"/>
  <c r="D1049" i="24"/>
  <c r="C1049" i="24"/>
  <c r="I1048" i="24"/>
  <c r="H1047" i="24"/>
  <c r="G1047" i="24"/>
  <c r="F1047" i="24"/>
  <c r="D1047" i="24"/>
  <c r="C1047" i="24"/>
  <c r="E1046" i="24"/>
  <c r="I1046" i="24" s="1"/>
  <c r="E1045" i="24"/>
  <c r="E1044" i="24"/>
  <c r="I1044" i="24" s="1"/>
  <c r="E1043" i="24"/>
  <c r="I1043" i="24" s="1"/>
  <c r="H1042" i="24"/>
  <c r="G1042" i="24"/>
  <c r="F1042" i="24"/>
  <c r="D1042" i="24"/>
  <c r="C1042" i="24"/>
  <c r="I1041" i="24"/>
  <c r="H1040" i="24"/>
  <c r="G1040" i="24"/>
  <c r="F1040" i="24"/>
  <c r="D1040" i="24"/>
  <c r="C1040" i="24"/>
  <c r="I1038" i="24"/>
  <c r="E1037" i="24"/>
  <c r="H1036" i="24"/>
  <c r="G1036" i="24"/>
  <c r="F1036" i="24"/>
  <c r="D1036" i="24"/>
  <c r="C1036" i="24"/>
  <c r="E1034" i="24"/>
  <c r="I1034" i="24" s="1"/>
  <c r="E1033" i="24"/>
  <c r="I1033" i="24" s="1"/>
  <c r="E1032" i="24"/>
  <c r="H1031" i="24"/>
  <c r="G1031" i="24"/>
  <c r="F1031" i="24"/>
  <c r="D1031" i="24"/>
  <c r="C1031" i="24"/>
  <c r="E1030" i="24"/>
  <c r="I1030" i="24" s="1"/>
  <c r="E1029" i="24"/>
  <c r="I1029" i="24" s="1"/>
  <c r="E1028" i="24"/>
  <c r="I1028" i="24" s="1"/>
  <c r="H1027" i="24"/>
  <c r="G1027" i="24"/>
  <c r="F1027" i="24"/>
  <c r="D1027" i="24"/>
  <c r="C1027" i="24"/>
  <c r="E1026" i="24"/>
  <c r="I1026" i="24" s="1"/>
  <c r="E1025" i="24"/>
  <c r="E1024" i="24"/>
  <c r="I1024" i="24" s="1"/>
  <c r="H1023" i="24"/>
  <c r="H1022" i="24" s="1"/>
  <c r="G1023" i="24"/>
  <c r="F1023" i="24"/>
  <c r="D1023" i="24"/>
  <c r="C1023" i="24"/>
  <c r="E1021" i="24"/>
  <c r="I1021" i="24" s="1"/>
  <c r="E1020" i="24"/>
  <c r="I1020" i="24" s="1"/>
  <c r="E1019" i="24"/>
  <c r="I1019" i="24" s="1"/>
  <c r="H1018" i="24"/>
  <c r="G1018" i="24"/>
  <c r="F1018" i="24"/>
  <c r="D1018" i="24"/>
  <c r="C1018" i="24"/>
  <c r="E1017" i="24"/>
  <c r="E1016" i="24"/>
  <c r="I1016" i="24" s="1"/>
  <c r="I1012" i="24"/>
  <c r="E1011" i="24"/>
  <c r="I1011" i="24" s="1"/>
  <c r="I1010" i="24"/>
  <c r="E1009" i="24"/>
  <c r="E1008" i="24" s="1"/>
  <c r="H1008" i="24"/>
  <c r="G1008" i="24"/>
  <c r="F1008" i="24"/>
  <c r="D1008" i="24"/>
  <c r="C1008" i="24"/>
  <c r="I1007" i="24"/>
  <c r="E1006" i="24"/>
  <c r="I1006" i="24" s="1"/>
  <c r="E1005" i="24"/>
  <c r="I1005" i="24" s="1"/>
  <c r="E1004" i="24"/>
  <c r="I1004" i="24" s="1"/>
  <c r="E1003" i="24"/>
  <c r="H1002" i="24"/>
  <c r="G1002" i="24"/>
  <c r="F1002" i="24"/>
  <c r="D1002" i="24"/>
  <c r="C1002" i="24"/>
  <c r="I1001" i="24"/>
  <c r="H1000" i="24"/>
  <c r="G1000" i="24"/>
  <c r="F1000" i="24"/>
  <c r="D1000" i="24"/>
  <c r="C1000" i="24"/>
  <c r="E999" i="24"/>
  <c r="E998" i="24"/>
  <c r="I998" i="24" s="1"/>
  <c r="E997" i="24"/>
  <c r="I997" i="24" s="1"/>
  <c r="E996" i="24"/>
  <c r="I996" i="24" s="1"/>
  <c r="H995" i="24"/>
  <c r="G995" i="24"/>
  <c r="F995" i="24"/>
  <c r="D995" i="24"/>
  <c r="C995" i="24"/>
  <c r="I994" i="24"/>
  <c r="H993" i="24"/>
  <c r="G993" i="24"/>
  <c r="F993" i="24"/>
  <c r="D993" i="24"/>
  <c r="C993" i="24"/>
  <c r="E992" i="24"/>
  <c r="I992" i="24" s="1"/>
  <c r="E991" i="24"/>
  <c r="I991" i="24" s="1"/>
  <c r="E990" i="24"/>
  <c r="E989" i="24"/>
  <c r="I989" i="24" s="1"/>
  <c r="H988" i="24"/>
  <c r="G988" i="24"/>
  <c r="F988" i="24"/>
  <c r="D988" i="24"/>
  <c r="C988" i="24"/>
  <c r="I987" i="24"/>
  <c r="H986" i="24"/>
  <c r="G986" i="24"/>
  <c r="F986" i="24"/>
  <c r="D986" i="24"/>
  <c r="C986" i="24"/>
  <c r="I984" i="24"/>
  <c r="E983" i="24"/>
  <c r="H982" i="24"/>
  <c r="G982" i="24"/>
  <c r="F982" i="24"/>
  <c r="D982" i="24"/>
  <c r="C982" i="24"/>
  <c r="E980" i="24"/>
  <c r="I980" i="24" s="1"/>
  <c r="E979" i="24"/>
  <c r="E978" i="24"/>
  <c r="I978" i="24" s="1"/>
  <c r="H977" i="24"/>
  <c r="G977" i="24"/>
  <c r="F977" i="24"/>
  <c r="D977" i="24"/>
  <c r="C977" i="24"/>
  <c r="E976" i="24"/>
  <c r="I976" i="24" s="1"/>
  <c r="E975" i="24"/>
  <c r="I975" i="24" s="1"/>
  <c r="E974" i="24"/>
  <c r="H973" i="24"/>
  <c r="G973" i="24"/>
  <c r="F973" i="24"/>
  <c r="D973" i="24"/>
  <c r="C973" i="24"/>
  <c r="E972" i="24"/>
  <c r="I972" i="24" s="1"/>
  <c r="E971" i="24"/>
  <c r="I971" i="24" s="1"/>
  <c r="E970" i="24"/>
  <c r="I970" i="24" s="1"/>
  <c r="H969" i="24"/>
  <c r="G969" i="24"/>
  <c r="F969" i="24"/>
  <c r="F968" i="24" s="1"/>
  <c r="D969" i="24"/>
  <c r="C969" i="24"/>
  <c r="E967" i="24"/>
  <c r="I967" i="24" s="1"/>
  <c r="E966" i="24"/>
  <c r="I966" i="24" s="1"/>
  <c r="E965" i="24"/>
  <c r="I965" i="24" s="1"/>
  <c r="H964" i="24"/>
  <c r="G964" i="24"/>
  <c r="F964" i="24"/>
  <c r="D964" i="24"/>
  <c r="C964" i="24"/>
  <c r="E963" i="24"/>
  <c r="I963" i="24" s="1"/>
  <c r="E962" i="24"/>
  <c r="I959" i="24"/>
  <c r="I957" i="24"/>
  <c r="E956" i="24"/>
  <c r="I956" i="24" s="1"/>
  <c r="I955" i="24"/>
  <c r="E954" i="24"/>
  <c r="E953" i="24" s="1"/>
  <c r="H953" i="24"/>
  <c r="G953" i="24"/>
  <c r="F953" i="24"/>
  <c r="D953" i="24"/>
  <c r="C953" i="24"/>
  <c r="I952" i="24"/>
  <c r="E951" i="24"/>
  <c r="I951" i="24" s="1"/>
  <c r="E950" i="24"/>
  <c r="E949" i="24"/>
  <c r="I949" i="24" s="1"/>
  <c r="E948" i="24"/>
  <c r="I948" i="24" s="1"/>
  <c r="H947" i="24"/>
  <c r="G947" i="24"/>
  <c r="F947" i="24"/>
  <c r="D947" i="24"/>
  <c r="C947" i="24"/>
  <c r="I946" i="24"/>
  <c r="H945" i="24"/>
  <c r="G945" i="24"/>
  <c r="F945" i="24"/>
  <c r="D945" i="24"/>
  <c r="C945" i="24"/>
  <c r="E944" i="24"/>
  <c r="I944" i="24" s="1"/>
  <c r="E943" i="24"/>
  <c r="I943" i="24" s="1"/>
  <c r="E942" i="24"/>
  <c r="E941" i="24"/>
  <c r="I941" i="24" s="1"/>
  <c r="H940" i="24"/>
  <c r="G940" i="24"/>
  <c r="F940" i="24"/>
  <c r="D940" i="24"/>
  <c r="C940" i="24"/>
  <c r="I939" i="24"/>
  <c r="H938" i="24"/>
  <c r="G938" i="24"/>
  <c r="F938" i="24"/>
  <c r="D938" i="24"/>
  <c r="C938" i="24"/>
  <c r="E937" i="24"/>
  <c r="I937" i="24" s="1"/>
  <c r="E936" i="24"/>
  <c r="E935" i="24"/>
  <c r="I935" i="24" s="1"/>
  <c r="E934" i="24"/>
  <c r="H933" i="24"/>
  <c r="H906" i="24" s="1"/>
  <c r="H905" i="24" s="1"/>
  <c r="G933" i="24"/>
  <c r="G906" i="24" s="1"/>
  <c r="G905" i="24" s="1"/>
  <c r="F933" i="24"/>
  <c r="F906" i="24" s="1"/>
  <c r="F905" i="24" s="1"/>
  <c r="I932" i="24"/>
  <c r="H931" i="24"/>
  <c r="G931" i="24"/>
  <c r="F931" i="24"/>
  <c r="D931" i="24"/>
  <c r="C931" i="24"/>
  <c r="I929" i="24"/>
  <c r="E928" i="24"/>
  <c r="H927" i="24"/>
  <c r="G927" i="24"/>
  <c r="F927" i="24"/>
  <c r="D927" i="24"/>
  <c r="C927" i="24"/>
  <c r="E925" i="24"/>
  <c r="I925" i="24" s="1"/>
  <c r="E924" i="24"/>
  <c r="E923" i="24"/>
  <c r="I923" i="24" s="1"/>
  <c r="H922" i="24"/>
  <c r="G922" i="24"/>
  <c r="F922" i="24"/>
  <c r="D922" i="24"/>
  <c r="C922" i="24"/>
  <c r="E921" i="24"/>
  <c r="I921" i="24" s="1"/>
  <c r="E920" i="24"/>
  <c r="I920" i="24" s="1"/>
  <c r="E919" i="24"/>
  <c r="H918" i="24"/>
  <c r="G918" i="24"/>
  <c r="F918" i="24"/>
  <c r="D918" i="24"/>
  <c r="C918" i="24"/>
  <c r="E917" i="24"/>
  <c r="I917" i="24" s="1"/>
  <c r="E916" i="24"/>
  <c r="E915" i="24"/>
  <c r="I915" i="24" s="1"/>
  <c r="H914" i="24"/>
  <c r="G914" i="24"/>
  <c r="F914" i="24"/>
  <c r="D914" i="24"/>
  <c r="D913" i="24" s="1"/>
  <c r="C914" i="24"/>
  <c r="E912" i="24"/>
  <c r="I912" i="24" s="1"/>
  <c r="E911" i="24"/>
  <c r="I911" i="24" s="1"/>
  <c r="E910" i="24"/>
  <c r="I910" i="24" s="1"/>
  <c r="H909" i="24"/>
  <c r="G909" i="24"/>
  <c r="F909" i="24"/>
  <c r="D909" i="24"/>
  <c r="C909" i="24"/>
  <c r="J908" i="24"/>
  <c r="K915" i="24" s="1"/>
  <c r="E908" i="24"/>
  <c r="I908" i="24" s="1"/>
  <c r="E907" i="24"/>
  <c r="I907" i="24" s="1"/>
  <c r="D906" i="24"/>
  <c r="D905" i="24" s="1"/>
  <c r="C906" i="24"/>
  <c r="C905" i="24" s="1"/>
  <c r="I904" i="24"/>
  <c r="H903" i="24"/>
  <c r="G903" i="24"/>
  <c r="F903" i="24"/>
  <c r="D903" i="24"/>
  <c r="C903" i="24"/>
  <c r="I902" i="24"/>
  <c r="H901" i="24"/>
  <c r="H900" i="24" s="1"/>
  <c r="G901" i="24"/>
  <c r="F901" i="24"/>
  <c r="F900" i="24" s="1"/>
  <c r="D901" i="24"/>
  <c r="D900" i="24" s="1"/>
  <c r="C901" i="24"/>
  <c r="G900" i="24"/>
  <c r="I899" i="24"/>
  <c r="H898" i="24"/>
  <c r="G898" i="24"/>
  <c r="F898" i="24"/>
  <c r="D898" i="24"/>
  <c r="C898" i="24"/>
  <c r="H897" i="24"/>
  <c r="G897" i="24"/>
  <c r="F897" i="24"/>
  <c r="D897" i="24"/>
  <c r="C897" i="24"/>
  <c r="H896" i="24"/>
  <c r="G896" i="24"/>
  <c r="F896" i="24"/>
  <c r="D896" i="24"/>
  <c r="C896" i="24"/>
  <c r="H895" i="24"/>
  <c r="G895" i="24"/>
  <c r="F895" i="24"/>
  <c r="D895" i="24"/>
  <c r="C895" i="24"/>
  <c r="I893" i="24"/>
  <c r="H891" i="24"/>
  <c r="G891" i="24"/>
  <c r="F891" i="24"/>
  <c r="D891" i="24"/>
  <c r="C891" i="24"/>
  <c r="H890" i="24"/>
  <c r="G890" i="24"/>
  <c r="F890" i="24"/>
  <c r="D890" i="24"/>
  <c r="C890" i="24"/>
  <c r="H889" i="24"/>
  <c r="G889" i="24"/>
  <c r="F889" i="24"/>
  <c r="D889" i="24"/>
  <c r="C889" i="24"/>
  <c r="H888" i="24"/>
  <c r="G888" i="24"/>
  <c r="F888" i="24"/>
  <c r="D888" i="24"/>
  <c r="C888" i="24"/>
  <c r="I886" i="24"/>
  <c r="H884" i="24"/>
  <c r="G884" i="24"/>
  <c r="F884" i="24"/>
  <c r="D884" i="24"/>
  <c r="C884" i="24"/>
  <c r="H883" i="24"/>
  <c r="G883" i="24"/>
  <c r="F883" i="24"/>
  <c r="D883" i="24"/>
  <c r="C883" i="24"/>
  <c r="H882" i="24"/>
  <c r="G882" i="24"/>
  <c r="F882" i="24"/>
  <c r="D882" i="24"/>
  <c r="C882" i="24"/>
  <c r="H881" i="24"/>
  <c r="G881" i="24"/>
  <c r="F881" i="24"/>
  <c r="D881" i="24"/>
  <c r="C881" i="24"/>
  <c r="I879" i="24"/>
  <c r="I876" i="24"/>
  <c r="H875" i="24"/>
  <c r="H874" i="24" s="1"/>
  <c r="G875" i="24"/>
  <c r="G874" i="24" s="1"/>
  <c r="F875" i="24"/>
  <c r="F874" i="24" s="1"/>
  <c r="D875" i="24"/>
  <c r="D874" i="24" s="1"/>
  <c r="C875" i="24"/>
  <c r="C874" i="24" s="1"/>
  <c r="I871" i="24"/>
  <c r="I869" i="24"/>
  <c r="E868" i="24"/>
  <c r="I868" i="24" s="1"/>
  <c r="I867" i="24"/>
  <c r="E866" i="24"/>
  <c r="I866" i="24" s="1"/>
  <c r="H865" i="24"/>
  <c r="G865" i="24"/>
  <c r="F865" i="24"/>
  <c r="E865" i="24"/>
  <c r="D865" i="24"/>
  <c r="C865" i="24"/>
  <c r="I864" i="24"/>
  <c r="E863" i="24"/>
  <c r="I863" i="24" s="1"/>
  <c r="E862" i="24"/>
  <c r="E861" i="24"/>
  <c r="I861" i="24" s="1"/>
  <c r="E860" i="24"/>
  <c r="H859" i="24"/>
  <c r="G859" i="24"/>
  <c r="F859" i="24"/>
  <c r="D859" i="24"/>
  <c r="C859" i="24"/>
  <c r="I858" i="24"/>
  <c r="H857" i="24"/>
  <c r="G857" i="24"/>
  <c r="F857" i="24"/>
  <c r="D857" i="24"/>
  <c r="C857" i="24"/>
  <c r="E856" i="24"/>
  <c r="I856" i="24" s="1"/>
  <c r="E855" i="24"/>
  <c r="I855" i="24" s="1"/>
  <c r="E854" i="24"/>
  <c r="I854" i="24" s="1"/>
  <c r="E853" i="24"/>
  <c r="I853" i="24" s="1"/>
  <c r="H852" i="24"/>
  <c r="G852" i="24"/>
  <c r="F852" i="24"/>
  <c r="D852" i="24"/>
  <c r="C852" i="24"/>
  <c r="I851" i="24"/>
  <c r="H850" i="24"/>
  <c r="G850" i="24"/>
  <c r="F850" i="24"/>
  <c r="D850" i="24"/>
  <c r="C850" i="24"/>
  <c r="C849" i="24"/>
  <c r="C843" i="24" s="1"/>
  <c r="E848" i="24"/>
  <c r="E847" i="24"/>
  <c r="I847" i="24" s="1"/>
  <c r="C847" i="24"/>
  <c r="E846" i="24"/>
  <c r="I846" i="24" s="1"/>
  <c r="H845" i="24"/>
  <c r="G845" i="24"/>
  <c r="F845" i="24"/>
  <c r="D845" i="24"/>
  <c r="I844" i="24"/>
  <c r="H843" i="24"/>
  <c r="G843" i="24"/>
  <c r="F843" i="24"/>
  <c r="D843" i="24"/>
  <c r="I841" i="24"/>
  <c r="E840" i="24"/>
  <c r="I840" i="24" s="1"/>
  <c r="H839" i="24"/>
  <c r="G839" i="24"/>
  <c r="F839" i="24"/>
  <c r="D839" i="24"/>
  <c r="C839" i="24"/>
  <c r="E837" i="24"/>
  <c r="I837" i="24" s="1"/>
  <c r="E836" i="24"/>
  <c r="I836" i="24" s="1"/>
  <c r="E835" i="24"/>
  <c r="H834" i="24"/>
  <c r="G834" i="24"/>
  <c r="F834" i="24"/>
  <c r="D834" i="24"/>
  <c r="C834" i="24"/>
  <c r="E833" i="24"/>
  <c r="I833" i="24" s="1"/>
  <c r="E832" i="24"/>
  <c r="I832" i="24" s="1"/>
  <c r="E831" i="24"/>
  <c r="I831" i="24" s="1"/>
  <c r="H830" i="24"/>
  <c r="G830" i="24"/>
  <c r="F830" i="24"/>
  <c r="D830" i="24"/>
  <c r="C830" i="24"/>
  <c r="E829" i="24"/>
  <c r="I829" i="24" s="1"/>
  <c r="E828" i="24"/>
  <c r="I828" i="24" s="1"/>
  <c r="E827" i="24"/>
  <c r="H826" i="24"/>
  <c r="H825" i="24" s="1"/>
  <c r="G826" i="24"/>
  <c r="F826" i="24"/>
  <c r="D826" i="24"/>
  <c r="C826" i="24"/>
  <c r="C825" i="24" s="1"/>
  <c r="E823" i="24"/>
  <c r="I823" i="24" s="1"/>
  <c r="C822" i="24"/>
  <c r="H821" i="24"/>
  <c r="G821" i="24"/>
  <c r="F821" i="24"/>
  <c r="D821" i="24"/>
  <c r="E820" i="24"/>
  <c r="I820" i="24" s="1"/>
  <c r="E819" i="24"/>
  <c r="I819" i="24" s="1"/>
  <c r="I816" i="24"/>
  <c r="H815" i="24"/>
  <c r="G815" i="24"/>
  <c r="F815" i="24"/>
  <c r="D815" i="24"/>
  <c r="C815" i="24"/>
  <c r="I814" i="24"/>
  <c r="H813" i="24"/>
  <c r="H812" i="24" s="1"/>
  <c r="G813" i="24"/>
  <c r="G812" i="24" s="1"/>
  <c r="F813" i="24"/>
  <c r="F812" i="24" s="1"/>
  <c r="D813" i="24"/>
  <c r="D812" i="24" s="1"/>
  <c r="C813" i="24"/>
  <c r="C812" i="24" s="1"/>
  <c r="I811" i="24"/>
  <c r="H810" i="24"/>
  <c r="G810" i="24"/>
  <c r="F810" i="24"/>
  <c r="D810" i="24"/>
  <c r="C810" i="24"/>
  <c r="H809" i="24"/>
  <c r="G809" i="24"/>
  <c r="F809" i="24"/>
  <c r="D809" i="24"/>
  <c r="C809" i="24"/>
  <c r="H808" i="24"/>
  <c r="G808" i="24"/>
  <c r="F808" i="24"/>
  <c r="D808" i="24"/>
  <c r="C808" i="24"/>
  <c r="H807" i="24"/>
  <c r="G807" i="24"/>
  <c r="F807" i="24"/>
  <c r="D807" i="24"/>
  <c r="C807" i="24"/>
  <c r="I805" i="24"/>
  <c r="H803" i="24"/>
  <c r="G803" i="24"/>
  <c r="F803" i="24"/>
  <c r="D803" i="24"/>
  <c r="C803" i="24"/>
  <c r="H802" i="24"/>
  <c r="G802" i="24"/>
  <c r="F802" i="24"/>
  <c r="D802" i="24"/>
  <c r="C802" i="24"/>
  <c r="H801" i="24"/>
  <c r="G801" i="24"/>
  <c r="F801" i="24"/>
  <c r="D801" i="24"/>
  <c r="C801" i="24"/>
  <c r="H800" i="24"/>
  <c r="G800" i="24"/>
  <c r="F800" i="24"/>
  <c r="D800" i="24"/>
  <c r="C800" i="24"/>
  <c r="I798" i="24"/>
  <c r="H796" i="24"/>
  <c r="G796" i="24"/>
  <c r="F796" i="24"/>
  <c r="D796" i="24"/>
  <c r="H795" i="24"/>
  <c r="G795" i="24"/>
  <c r="F795" i="24"/>
  <c r="D795" i="24"/>
  <c r="C795" i="24"/>
  <c r="H794" i="24"/>
  <c r="G794" i="24"/>
  <c r="F794" i="24"/>
  <c r="D794" i="24"/>
  <c r="C794" i="24"/>
  <c r="H793" i="24"/>
  <c r="G793" i="24"/>
  <c r="F793" i="24"/>
  <c r="D793" i="24"/>
  <c r="C793" i="24"/>
  <c r="I791" i="24"/>
  <c r="I788" i="24"/>
  <c r="H787" i="24"/>
  <c r="H786" i="24" s="1"/>
  <c r="G787" i="24"/>
  <c r="G786" i="24" s="1"/>
  <c r="F787" i="24"/>
  <c r="F786" i="24" s="1"/>
  <c r="D787" i="24"/>
  <c r="D786" i="24" s="1"/>
  <c r="C787" i="24"/>
  <c r="I783" i="24"/>
  <c r="I781" i="24"/>
  <c r="E780" i="24"/>
  <c r="I780" i="24" s="1"/>
  <c r="I779" i="24"/>
  <c r="E778" i="24"/>
  <c r="H777" i="24"/>
  <c r="G777" i="24"/>
  <c r="F777" i="24"/>
  <c r="D777" i="24"/>
  <c r="C777" i="24"/>
  <c r="I776" i="24"/>
  <c r="E775" i="24"/>
  <c r="I775" i="24" s="1"/>
  <c r="E774" i="24"/>
  <c r="E773" i="24"/>
  <c r="I773" i="24" s="1"/>
  <c r="E772" i="24"/>
  <c r="I772" i="24" s="1"/>
  <c r="H771" i="24"/>
  <c r="G771" i="24"/>
  <c r="F771" i="24"/>
  <c r="D771" i="24"/>
  <c r="C771" i="24"/>
  <c r="I770" i="24"/>
  <c r="H769" i="24"/>
  <c r="G769" i="24"/>
  <c r="F769" i="24"/>
  <c r="D769" i="24"/>
  <c r="C769" i="24"/>
  <c r="E768" i="24"/>
  <c r="I768" i="24" s="1"/>
  <c r="E767" i="24"/>
  <c r="I767" i="24" s="1"/>
  <c r="E766" i="24"/>
  <c r="E765" i="24"/>
  <c r="I765" i="24" s="1"/>
  <c r="H764" i="24"/>
  <c r="G764" i="24"/>
  <c r="F764" i="24"/>
  <c r="D764" i="24"/>
  <c r="C764" i="24"/>
  <c r="I763" i="24"/>
  <c r="H762" i="24"/>
  <c r="G762" i="24"/>
  <c r="F762" i="24"/>
  <c r="D762" i="24"/>
  <c r="C762" i="24"/>
  <c r="E761" i="24"/>
  <c r="I761" i="24" s="1"/>
  <c r="E760" i="24"/>
  <c r="I760" i="24" s="1"/>
  <c r="E759" i="24"/>
  <c r="E758" i="24"/>
  <c r="I758" i="24" s="1"/>
  <c r="H757" i="24"/>
  <c r="G757" i="24"/>
  <c r="F757" i="24"/>
  <c r="D757" i="24"/>
  <c r="C757" i="24"/>
  <c r="I756" i="24"/>
  <c r="H755" i="24"/>
  <c r="G755" i="24"/>
  <c r="F755" i="24"/>
  <c r="D755" i="24"/>
  <c r="C755" i="24"/>
  <c r="I753" i="24"/>
  <c r="E752" i="24"/>
  <c r="I752" i="24" s="1"/>
  <c r="H751" i="24"/>
  <c r="G751" i="24"/>
  <c r="F751" i="24"/>
  <c r="E751" i="24"/>
  <c r="D751" i="24"/>
  <c r="C751" i="24"/>
  <c r="E749" i="24"/>
  <c r="I749" i="24" s="1"/>
  <c r="E748" i="24"/>
  <c r="E747" i="24"/>
  <c r="I747" i="24" s="1"/>
  <c r="H746" i="24"/>
  <c r="G746" i="24"/>
  <c r="F746" i="24"/>
  <c r="D746" i="24"/>
  <c r="C746" i="24"/>
  <c r="E745" i="24"/>
  <c r="I745" i="24" s="1"/>
  <c r="E744" i="24"/>
  <c r="E743" i="24"/>
  <c r="I743" i="24" s="1"/>
  <c r="H742" i="24"/>
  <c r="G742" i="24"/>
  <c r="F742" i="24"/>
  <c r="D742" i="24"/>
  <c r="C742" i="24"/>
  <c r="E741" i="24"/>
  <c r="I741" i="24" s="1"/>
  <c r="E740" i="24"/>
  <c r="I740" i="24" s="1"/>
  <c r="E739" i="24"/>
  <c r="I739" i="24" s="1"/>
  <c r="H738" i="24"/>
  <c r="G738" i="24"/>
  <c r="F738" i="24"/>
  <c r="D738" i="24"/>
  <c r="D737" i="24" s="1"/>
  <c r="C738" i="24"/>
  <c r="C737" i="24" s="1"/>
  <c r="E736" i="24"/>
  <c r="I736" i="24" s="1"/>
  <c r="E735" i="24"/>
  <c r="I735" i="24" s="1"/>
  <c r="E734" i="24"/>
  <c r="I734" i="24" s="1"/>
  <c r="H733" i="24"/>
  <c r="G733" i="24"/>
  <c r="F733" i="24"/>
  <c r="D733" i="24"/>
  <c r="D730" i="24" s="1"/>
  <c r="D729" i="24" s="1"/>
  <c r="C733" i="24"/>
  <c r="E732" i="24"/>
  <c r="I732" i="24" s="1"/>
  <c r="E731" i="24"/>
  <c r="I731" i="24" s="1"/>
  <c r="I728" i="24"/>
  <c r="I726" i="24"/>
  <c r="E725" i="24"/>
  <c r="I725" i="24" s="1"/>
  <c r="I724" i="24"/>
  <c r="E723" i="24"/>
  <c r="I723" i="24" s="1"/>
  <c r="H722" i="24"/>
  <c r="G722" i="24"/>
  <c r="F722" i="24"/>
  <c r="E722" i="24"/>
  <c r="D722" i="24"/>
  <c r="C722" i="24"/>
  <c r="I721" i="24"/>
  <c r="E720" i="24"/>
  <c r="I720" i="24" s="1"/>
  <c r="E719" i="24"/>
  <c r="I719" i="24" s="1"/>
  <c r="E718" i="24"/>
  <c r="E717" i="24"/>
  <c r="H716" i="24"/>
  <c r="G716" i="24"/>
  <c r="F716" i="24"/>
  <c r="D716" i="24"/>
  <c r="C716" i="24"/>
  <c r="I715" i="24"/>
  <c r="H714" i="24"/>
  <c r="G714" i="24"/>
  <c r="F714" i="24"/>
  <c r="D714" i="24"/>
  <c r="C714" i="24"/>
  <c r="E713" i="24"/>
  <c r="I713" i="24" s="1"/>
  <c r="E712" i="24"/>
  <c r="I712" i="24" s="1"/>
  <c r="E711" i="24"/>
  <c r="E710" i="24"/>
  <c r="I710" i="24" s="1"/>
  <c r="H709" i="24"/>
  <c r="G709" i="24"/>
  <c r="F709" i="24"/>
  <c r="D709" i="24"/>
  <c r="C709" i="24"/>
  <c r="I708" i="24"/>
  <c r="H707" i="24"/>
  <c r="G707" i="24"/>
  <c r="F707" i="24"/>
  <c r="D707" i="24"/>
  <c r="C707" i="24"/>
  <c r="E706" i="24"/>
  <c r="I706" i="24" s="1"/>
  <c r="E705" i="24"/>
  <c r="I705" i="24" s="1"/>
  <c r="E704" i="24"/>
  <c r="E703" i="24"/>
  <c r="I703" i="24" s="1"/>
  <c r="H702" i="24"/>
  <c r="G702" i="24"/>
  <c r="F702" i="24"/>
  <c r="D702" i="24"/>
  <c r="C702" i="24"/>
  <c r="I701" i="24"/>
  <c r="H700" i="24"/>
  <c r="G700" i="24"/>
  <c r="F700" i="24"/>
  <c r="D700" i="24"/>
  <c r="C700" i="24"/>
  <c r="I698" i="24"/>
  <c r="E697" i="24"/>
  <c r="I697" i="24" s="1"/>
  <c r="H696" i="24"/>
  <c r="G696" i="24"/>
  <c r="F696" i="24"/>
  <c r="D696" i="24"/>
  <c r="C696" i="24"/>
  <c r="E694" i="24"/>
  <c r="I694" i="24" s="1"/>
  <c r="E693" i="24"/>
  <c r="E692" i="24"/>
  <c r="I692" i="24" s="1"/>
  <c r="H691" i="24"/>
  <c r="G691" i="24"/>
  <c r="F691" i="24"/>
  <c r="D691" i="24"/>
  <c r="C691" i="24"/>
  <c r="E690" i="24"/>
  <c r="I690" i="24" s="1"/>
  <c r="E689" i="24"/>
  <c r="I689" i="24" s="1"/>
  <c r="E688" i="24"/>
  <c r="H687" i="24"/>
  <c r="G687" i="24"/>
  <c r="F687" i="24"/>
  <c r="D687" i="24"/>
  <c r="C687" i="24"/>
  <c r="E686" i="24"/>
  <c r="I686" i="24" s="1"/>
  <c r="E685" i="24"/>
  <c r="I685" i="24" s="1"/>
  <c r="E684" i="24"/>
  <c r="I684" i="24" s="1"/>
  <c r="H683" i="24"/>
  <c r="G683" i="24"/>
  <c r="F683" i="24"/>
  <c r="D683" i="24"/>
  <c r="C683" i="24"/>
  <c r="E681" i="24"/>
  <c r="I681" i="24" s="1"/>
  <c r="E680" i="24"/>
  <c r="I680" i="24" s="1"/>
  <c r="E679" i="24"/>
  <c r="I679" i="24" s="1"/>
  <c r="H678" i="24"/>
  <c r="G678" i="24"/>
  <c r="F678" i="24"/>
  <c r="D678" i="24"/>
  <c r="C678" i="24"/>
  <c r="E677" i="24"/>
  <c r="E676" i="24"/>
  <c r="I676" i="24" s="1"/>
  <c r="I672" i="24"/>
  <c r="E671" i="24"/>
  <c r="I671" i="24" s="1"/>
  <c r="I670" i="24"/>
  <c r="E669" i="24"/>
  <c r="I669" i="24" s="1"/>
  <c r="H668" i="24"/>
  <c r="G668" i="24"/>
  <c r="F668" i="24"/>
  <c r="D668" i="24"/>
  <c r="C668" i="24"/>
  <c r="I667" i="24"/>
  <c r="E666" i="24"/>
  <c r="I666" i="24" s="1"/>
  <c r="E665" i="24"/>
  <c r="I665" i="24" s="1"/>
  <c r="E664" i="24"/>
  <c r="E663" i="24"/>
  <c r="I663" i="24" s="1"/>
  <c r="H662" i="24"/>
  <c r="G662" i="24"/>
  <c r="F662" i="24"/>
  <c r="D662" i="24"/>
  <c r="C662" i="24"/>
  <c r="I661" i="24"/>
  <c r="H660" i="24"/>
  <c r="G660" i="24"/>
  <c r="F660" i="24"/>
  <c r="D660" i="24"/>
  <c r="C660" i="24"/>
  <c r="E659" i="24"/>
  <c r="I659" i="24" s="1"/>
  <c r="E658" i="24"/>
  <c r="I658" i="24" s="1"/>
  <c r="E657" i="24"/>
  <c r="E656" i="24"/>
  <c r="I656" i="24" s="1"/>
  <c r="H655" i="24"/>
  <c r="G655" i="24"/>
  <c r="F655" i="24"/>
  <c r="D655" i="24"/>
  <c r="C655" i="24"/>
  <c r="I654" i="24"/>
  <c r="H653" i="24"/>
  <c r="G653" i="24"/>
  <c r="F653" i="24"/>
  <c r="D653" i="24"/>
  <c r="C653" i="24"/>
  <c r="E652" i="24"/>
  <c r="I652" i="24" s="1"/>
  <c r="E651" i="24"/>
  <c r="I651" i="24" s="1"/>
  <c r="E650" i="24"/>
  <c r="E649" i="24"/>
  <c r="I649" i="24" s="1"/>
  <c r="H648" i="24"/>
  <c r="G648" i="24"/>
  <c r="F648" i="24"/>
  <c r="D648" i="24"/>
  <c r="C648" i="24"/>
  <c r="I647" i="24"/>
  <c r="H646" i="24"/>
  <c r="G646" i="24"/>
  <c r="F646" i="24"/>
  <c r="D646" i="24"/>
  <c r="C646" i="24"/>
  <c r="I644" i="24"/>
  <c r="E643" i="24"/>
  <c r="E642" i="24" s="1"/>
  <c r="H642" i="24"/>
  <c r="G642" i="24"/>
  <c r="F642" i="24"/>
  <c r="D642" i="24"/>
  <c r="C642" i="24"/>
  <c r="E640" i="24"/>
  <c r="I640" i="24" s="1"/>
  <c r="E639" i="24"/>
  <c r="I639" i="24" s="1"/>
  <c r="E638" i="24"/>
  <c r="H637" i="24"/>
  <c r="G637" i="24"/>
  <c r="F637" i="24"/>
  <c r="D637" i="24"/>
  <c r="C637" i="24"/>
  <c r="E636" i="24"/>
  <c r="I636" i="24" s="1"/>
  <c r="E635" i="24"/>
  <c r="E634" i="24"/>
  <c r="I634" i="24" s="1"/>
  <c r="H633" i="24"/>
  <c r="G633" i="24"/>
  <c r="F633" i="24"/>
  <c r="D633" i="24"/>
  <c r="C633" i="24"/>
  <c r="E632" i="24"/>
  <c r="I632" i="24" s="1"/>
  <c r="E631" i="24"/>
  <c r="I631" i="24" s="1"/>
  <c r="E630" i="24"/>
  <c r="I630" i="24" s="1"/>
  <c r="H629" i="24"/>
  <c r="H628" i="24" s="1"/>
  <c r="G629" i="24"/>
  <c r="F629" i="24"/>
  <c r="D629" i="24"/>
  <c r="C629" i="24"/>
  <c r="G628" i="24"/>
  <c r="E627" i="24"/>
  <c r="I627" i="24" s="1"/>
  <c r="E626" i="24"/>
  <c r="I626" i="24" s="1"/>
  <c r="E625" i="24"/>
  <c r="I625" i="24" s="1"/>
  <c r="H624" i="24"/>
  <c r="G624" i="24"/>
  <c r="F624" i="24"/>
  <c r="D624" i="24"/>
  <c r="C624" i="24"/>
  <c r="E623" i="24"/>
  <c r="E622" i="24"/>
  <c r="I622" i="24" s="1"/>
  <c r="I619" i="24"/>
  <c r="I617" i="24"/>
  <c r="E616" i="24"/>
  <c r="I616" i="24" s="1"/>
  <c r="I615" i="24"/>
  <c r="E614" i="24"/>
  <c r="I614" i="24" s="1"/>
  <c r="H613" i="24"/>
  <c r="G613" i="24"/>
  <c r="F613" i="24"/>
  <c r="E613" i="24"/>
  <c r="D613" i="24"/>
  <c r="C613" i="24"/>
  <c r="I612" i="24"/>
  <c r="E611" i="24"/>
  <c r="I611" i="24" s="1"/>
  <c r="E610" i="24"/>
  <c r="I610" i="24" s="1"/>
  <c r="E609" i="24"/>
  <c r="E608" i="24"/>
  <c r="I608" i="24" s="1"/>
  <c r="H607" i="24"/>
  <c r="G607" i="24"/>
  <c r="F607" i="24"/>
  <c r="D607" i="24"/>
  <c r="C607" i="24"/>
  <c r="I606" i="24"/>
  <c r="H605" i="24"/>
  <c r="G605" i="24"/>
  <c r="F605" i="24"/>
  <c r="D605" i="24"/>
  <c r="C605" i="24"/>
  <c r="E604" i="24"/>
  <c r="I604" i="24" s="1"/>
  <c r="E603" i="24"/>
  <c r="I603" i="24" s="1"/>
  <c r="E602" i="24"/>
  <c r="E601" i="24"/>
  <c r="H600" i="24"/>
  <c r="G600" i="24"/>
  <c r="F600" i="24"/>
  <c r="D600" i="24"/>
  <c r="C600" i="24"/>
  <c r="I599" i="24"/>
  <c r="H598" i="24"/>
  <c r="G598" i="24"/>
  <c r="F598" i="24"/>
  <c r="D598" i="24"/>
  <c r="C598" i="24"/>
  <c r="E597" i="24"/>
  <c r="I597" i="24" s="1"/>
  <c r="E596" i="24"/>
  <c r="I596" i="24" s="1"/>
  <c r="E595" i="24"/>
  <c r="I595" i="24" s="1"/>
  <c r="E594" i="24"/>
  <c r="H593" i="24"/>
  <c r="G593" i="24"/>
  <c r="F593" i="24"/>
  <c r="D593" i="24"/>
  <c r="C593" i="24"/>
  <c r="I592" i="24"/>
  <c r="H591" i="24"/>
  <c r="G591" i="24"/>
  <c r="F591" i="24"/>
  <c r="D591" i="24"/>
  <c r="C591" i="24"/>
  <c r="I589" i="24"/>
  <c r="E588" i="24"/>
  <c r="E587" i="24" s="1"/>
  <c r="H587" i="24"/>
  <c r="G587" i="24"/>
  <c r="F587" i="24"/>
  <c r="D587" i="24"/>
  <c r="C587" i="24"/>
  <c r="I585" i="24"/>
  <c r="I584" i="24"/>
  <c r="I583" i="24"/>
  <c r="I582" i="24"/>
  <c r="I581" i="24"/>
  <c r="I580" i="24"/>
  <c r="I579" i="24"/>
  <c r="I578" i="24"/>
  <c r="I577" i="24"/>
  <c r="I576" i="24"/>
  <c r="I575" i="24"/>
  <c r="I574" i="24"/>
  <c r="I573" i="24"/>
  <c r="E572" i="24"/>
  <c r="I572" i="24" s="1"/>
  <c r="E571" i="24"/>
  <c r="I571" i="24" s="1"/>
  <c r="E570" i="24"/>
  <c r="I570" i="24" s="1"/>
  <c r="H569" i="24"/>
  <c r="H566" i="24" s="1"/>
  <c r="H565" i="24" s="1"/>
  <c r="G569" i="24"/>
  <c r="G566" i="24" s="1"/>
  <c r="G565" i="24" s="1"/>
  <c r="F569" i="24"/>
  <c r="F566" i="24" s="1"/>
  <c r="F565" i="24" s="1"/>
  <c r="D569" i="24"/>
  <c r="D566" i="24" s="1"/>
  <c r="D565" i="24" s="1"/>
  <c r="C569" i="24"/>
  <c r="C566" i="24" s="1"/>
  <c r="C565" i="24" s="1"/>
  <c r="I568" i="24"/>
  <c r="E567" i="24"/>
  <c r="I564" i="24"/>
  <c r="H563" i="24"/>
  <c r="G563" i="24"/>
  <c r="F563" i="24"/>
  <c r="D563" i="24"/>
  <c r="C563" i="24"/>
  <c r="I562" i="24"/>
  <c r="H561" i="24"/>
  <c r="H560" i="24" s="1"/>
  <c r="G561" i="24"/>
  <c r="F561" i="24"/>
  <c r="F560" i="24" s="1"/>
  <c r="D561" i="24"/>
  <c r="C561" i="24"/>
  <c r="C560" i="24" s="1"/>
  <c r="G560" i="24"/>
  <c r="I559" i="24"/>
  <c r="H558" i="24"/>
  <c r="G558" i="24"/>
  <c r="F558" i="24"/>
  <c r="D558" i="24"/>
  <c r="C558" i="24"/>
  <c r="H557" i="24"/>
  <c r="G557" i="24"/>
  <c r="F557" i="24"/>
  <c r="D557" i="24"/>
  <c r="C557" i="24"/>
  <c r="H556" i="24"/>
  <c r="G556" i="24"/>
  <c r="F556" i="24"/>
  <c r="D556" i="24"/>
  <c r="C556" i="24"/>
  <c r="H555" i="24"/>
  <c r="G555" i="24"/>
  <c r="F555" i="24"/>
  <c r="D555" i="24"/>
  <c r="C555" i="24"/>
  <c r="I553" i="24"/>
  <c r="H551" i="24"/>
  <c r="G551" i="24"/>
  <c r="F551" i="24"/>
  <c r="D551" i="24"/>
  <c r="C551" i="24"/>
  <c r="H550" i="24"/>
  <c r="G550" i="24"/>
  <c r="F550" i="24"/>
  <c r="D550" i="24"/>
  <c r="C550" i="24"/>
  <c r="H549" i="24"/>
  <c r="G549" i="24"/>
  <c r="F549" i="24"/>
  <c r="D549" i="24"/>
  <c r="C549" i="24"/>
  <c r="H548" i="24"/>
  <c r="G548" i="24"/>
  <c r="F548" i="24"/>
  <c r="D548" i="24"/>
  <c r="C548" i="24"/>
  <c r="I546" i="24"/>
  <c r="H544" i="24"/>
  <c r="G544" i="24"/>
  <c r="F544" i="24"/>
  <c r="D544" i="24"/>
  <c r="C544" i="24"/>
  <c r="H543" i="24"/>
  <c r="G543" i="24"/>
  <c r="F543" i="24"/>
  <c r="D543" i="24"/>
  <c r="C543" i="24"/>
  <c r="H542" i="24"/>
  <c r="G542" i="24"/>
  <c r="F542" i="24"/>
  <c r="D542" i="24"/>
  <c r="C542" i="24"/>
  <c r="H541" i="24"/>
  <c r="G541" i="24"/>
  <c r="F541" i="24"/>
  <c r="D541" i="24"/>
  <c r="C541" i="24"/>
  <c r="I539" i="24"/>
  <c r="I536" i="24"/>
  <c r="H535" i="24"/>
  <c r="H534" i="24" s="1"/>
  <c r="G535" i="24"/>
  <c r="G534" i="24" s="1"/>
  <c r="F535" i="24"/>
  <c r="F534" i="24" s="1"/>
  <c r="D535" i="24"/>
  <c r="C535" i="24"/>
  <c r="C534" i="24" s="1"/>
  <c r="I531" i="24"/>
  <c r="I529" i="24"/>
  <c r="E528" i="24"/>
  <c r="I528" i="24" s="1"/>
  <c r="I527" i="24"/>
  <c r="E526" i="24"/>
  <c r="H525" i="24"/>
  <c r="G525" i="24"/>
  <c r="F525" i="24"/>
  <c r="D525" i="24"/>
  <c r="C525" i="24"/>
  <c r="I524" i="24"/>
  <c r="E523" i="24"/>
  <c r="I523" i="24" s="1"/>
  <c r="E522" i="24"/>
  <c r="I522" i="24" s="1"/>
  <c r="E521" i="24"/>
  <c r="E520" i="24"/>
  <c r="I520" i="24" s="1"/>
  <c r="H519" i="24"/>
  <c r="G519" i="24"/>
  <c r="F519" i="24"/>
  <c r="D519" i="24"/>
  <c r="C519" i="24"/>
  <c r="I518" i="24"/>
  <c r="H517" i="24"/>
  <c r="G517" i="24"/>
  <c r="F517" i="24"/>
  <c r="D517" i="24"/>
  <c r="C517" i="24"/>
  <c r="E516" i="24"/>
  <c r="I516" i="24" s="1"/>
  <c r="E515" i="24"/>
  <c r="I515" i="24" s="1"/>
  <c r="E514" i="24"/>
  <c r="I514" i="24" s="1"/>
  <c r="E513" i="24"/>
  <c r="I513" i="24" s="1"/>
  <c r="H512" i="24"/>
  <c r="G512" i="24"/>
  <c r="F512" i="24"/>
  <c r="D512" i="24"/>
  <c r="C512" i="24"/>
  <c r="I511" i="24"/>
  <c r="H510" i="24"/>
  <c r="G510" i="24"/>
  <c r="F510" i="24"/>
  <c r="D510" i="24"/>
  <c r="C510" i="24"/>
  <c r="E509" i="24"/>
  <c r="I509" i="24" s="1"/>
  <c r="E508" i="24"/>
  <c r="I508" i="24" s="1"/>
  <c r="E507" i="24"/>
  <c r="E506" i="24"/>
  <c r="H505" i="24"/>
  <c r="H478" i="24" s="1"/>
  <c r="H477" i="24" s="1"/>
  <c r="H444" i="24" s="1"/>
  <c r="G505" i="24"/>
  <c r="G478" i="24" s="1"/>
  <c r="G477" i="24" s="1"/>
  <c r="F505" i="24"/>
  <c r="F478" i="24" s="1"/>
  <c r="F477" i="24" s="1"/>
  <c r="F444" i="24" s="1"/>
  <c r="D505" i="24"/>
  <c r="D478" i="24" s="1"/>
  <c r="D477" i="24" s="1"/>
  <c r="D444" i="24" s="1"/>
  <c r="C505" i="24"/>
  <c r="C478" i="24" s="1"/>
  <c r="C477" i="24" s="1"/>
  <c r="C444" i="24" s="1"/>
  <c r="I504" i="24"/>
  <c r="H503" i="24"/>
  <c r="G503" i="24"/>
  <c r="F503" i="24"/>
  <c r="D503" i="24"/>
  <c r="C503" i="24"/>
  <c r="I501" i="24"/>
  <c r="E500" i="24"/>
  <c r="E499" i="24" s="1"/>
  <c r="H499" i="24"/>
  <c r="G499" i="24"/>
  <c r="F499" i="24"/>
  <c r="D499" i="24"/>
  <c r="C499" i="24"/>
  <c r="E497" i="24"/>
  <c r="I497" i="24" s="1"/>
  <c r="E496" i="24"/>
  <c r="I496" i="24" s="1"/>
  <c r="E495" i="24"/>
  <c r="H494" i="24"/>
  <c r="G494" i="24"/>
  <c r="F494" i="24"/>
  <c r="D494" i="24"/>
  <c r="C494" i="24"/>
  <c r="E493" i="24"/>
  <c r="I493" i="24" s="1"/>
  <c r="E492" i="24"/>
  <c r="I492" i="24" s="1"/>
  <c r="E491" i="24"/>
  <c r="I491" i="24" s="1"/>
  <c r="H490" i="24"/>
  <c r="G490" i="24"/>
  <c r="F490" i="24"/>
  <c r="D490" i="24"/>
  <c r="C490" i="24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G485" i="24"/>
  <c r="E484" i="24"/>
  <c r="I484" i="24" s="1"/>
  <c r="E483" i="24"/>
  <c r="I483" i="24" s="1"/>
  <c r="E482" i="24"/>
  <c r="I482" i="24" s="1"/>
  <c r="H481" i="24"/>
  <c r="G481" i="24"/>
  <c r="F481" i="24"/>
  <c r="D481" i="24"/>
  <c r="C481" i="24"/>
  <c r="E480" i="24"/>
  <c r="I480" i="24" s="1"/>
  <c r="E479" i="24"/>
  <c r="I479" i="24" s="1"/>
  <c r="I476" i="24"/>
  <c r="H475" i="24"/>
  <c r="G475" i="24"/>
  <c r="F475" i="24"/>
  <c r="D475" i="24"/>
  <c r="C475" i="24"/>
  <c r="I474" i="24"/>
  <c r="H473" i="24"/>
  <c r="H472" i="24" s="1"/>
  <c r="G473" i="24"/>
  <c r="G472" i="24" s="1"/>
  <c r="F473" i="24"/>
  <c r="F472" i="24" s="1"/>
  <c r="D473" i="24"/>
  <c r="D472" i="24" s="1"/>
  <c r="C473" i="24"/>
  <c r="I471" i="24"/>
  <c r="H470" i="24"/>
  <c r="G470" i="24"/>
  <c r="F470" i="24"/>
  <c r="D470" i="24"/>
  <c r="C470" i="24"/>
  <c r="H469" i="24"/>
  <c r="G469" i="24"/>
  <c r="F469" i="24"/>
  <c r="D469" i="24"/>
  <c r="C469" i="24"/>
  <c r="H468" i="24"/>
  <c r="G468" i="24"/>
  <c r="F468" i="24"/>
  <c r="D468" i="24"/>
  <c r="C468" i="24"/>
  <c r="H467" i="24"/>
  <c r="G467" i="24"/>
  <c r="F467" i="24"/>
  <c r="D467" i="24"/>
  <c r="C467" i="24"/>
  <c r="I465" i="24"/>
  <c r="H463" i="24"/>
  <c r="G463" i="24"/>
  <c r="F463" i="24"/>
  <c r="D463" i="24"/>
  <c r="C463" i="24"/>
  <c r="H462" i="24"/>
  <c r="G462" i="24"/>
  <c r="F462" i="24"/>
  <c r="D462" i="24"/>
  <c r="C462" i="24"/>
  <c r="H461" i="24"/>
  <c r="G461" i="24"/>
  <c r="F461" i="24"/>
  <c r="D461" i="24"/>
  <c r="C461" i="24"/>
  <c r="H460" i="24"/>
  <c r="G460" i="24"/>
  <c r="F460" i="24"/>
  <c r="D460" i="24"/>
  <c r="C460" i="24"/>
  <c r="I458" i="24"/>
  <c r="H456" i="24"/>
  <c r="G456" i="24"/>
  <c r="F456" i="24"/>
  <c r="D456" i="24"/>
  <c r="C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I451" i="24"/>
  <c r="I448" i="24"/>
  <c r="H447" i="24"/>
  <c r="H446" i="24" s="1"/>
  <c r="G447" i="24"/>
  <c r="G446" i="24" s="1"/>
  <c r="F447" i="24"/>
  <c r="D447" i="24"/>
  <c r="D446" i="24" s="1"/>
  <c r="C447" i="24"/>
  <c r="I443" i="24"/>
  <c r="I442" i="24"/>
  <c r="I440" i="24"/>
  <c r="E439" i="24"/>
  <c r="I439" i="24" s="1"/>
  <c r="I438" i="24"/>
  <c r="E437" i="24"/>
  <c r="I437" i="24" s="1"/>
  <c r="H436" i="24"/>
  <c r="G436" i="24"/>
  <c r="F436" i="24"/>
  <c r="E436" i="24"/>
  <c r="D436" i="24"/>
  <c r="C436" i="24"/>
  <c r="I435" i="24"/>
  <c r="E434" i="24"/>
  <c r="I434" i="24" s="1"/>
  <c r="E433" i="24"/>
  <c r="I433" i="24" s="1"/>
  <c r="E432" i="24"/>
  <c r="E431" i="24"/>
  <c r="I431" i="24" s="1"/>
  <c r="H430" i="24"/>
  <c r="G430" i="24"/>
  <c r="F430" i="24"/>
  <c r="D430" i="24"/>
  <c r="C430" i="24"/>
  <c r="I429" i="24"/>
  <c r="H428" i="24"/>
  <c r="G428" i="24"/>
  <c r="F428" i="24"/>
  <c r="D428" i="24"/>
  <c r="C428" i="24"/>
  <c r="E427" i="24"/>
  <c r="I427" i="24" s="1"/>
  <c r="E426" i="24"/>
  <c r="I426" i="24" s="1"/>
  <c r="E425" i="24"/>
  <c r="I425" i="24" s="1"/>
  <c r="E424" i="24"/>
  <c r="I424" i="24" s="1"/>
  <c r="H423" i="24"/>
  <c r="G423" i="24"/>
  <c r="F423" i="24"/>
  <c r="D423" i="24"/>
  <c r="C423" i="24"/>
  <c r="I422" i="24"/>
  <c r="H421" i="24"/>
  <c r="G421" i="24"/>
  <c r="F421" i="24"/>
  <c r="D421" i="24"/>
  <c r="C421" i="24"/>
  <c r="E420" i="24"/>
  <c r="I420" i="24" s="1"/>
  <c r="E419" i="24"/>
  <c r="I419" i="24" s="1"/>
  <c r="E418" i="24"/>
  <c r="E417" i="24"/>
  <c r="I417" i="24" s="1"/>
  <c r="H416" i="24"/>
  <c r="G416" i="24"/>
  <c r="F416" i="24"/>
  <c r="D416" i="24"/>
  <c r="C416" i="24"/>
  <c r="I415" i="24"/>
  <c r="H414" i="24"/>
  <c r="G414" i="24"/>
  <c r="F414" i="24"/>
  <c r="D414" i="24"/>
  <c r="C414" i="24"/>
  <c r="I412" i="24"/>
  <c r="E411" i="24"/>
  <c r="I411" i="24" s="1"/>
  <c r="H410" i="24"/>
  <c r="G410" i="24"/>
  <c r="F410" i="24"/>
  <c r="E410" i="24"/>
  <c r="D410" i="24"/>
  <c r="C410" i="24"/>
  <c r="E408" i="24"/>
  <c r="I408" i="24" s="1"/>
  <c r="E407" i="24"/>
  <c r="I407" i="24" s="1"/>
  <c r="E406" i="24"/>
  <c r="I406" i="24" s="1"/>
  <c r="H405" i="24"/>
  <c r="G405" i="24"/>
  <c r="F405" i="24"/>
  <c r="D405" i="24"/>
  <c r="C405" i="24"/>
  <c r="E404" i="24"/>
  <c r="I404" i="24" s="1"/>
  <c r="E403" i="24"/>
  <c r="E402" i="24"/>
  <c r="I402" i="24" s="1"/>
  <c r="H401" i="24"/>
  <c r="G401" i="24"/>
  <c r="F401" i="24"/>
  <c r="D401" i="24"/>
  <c r="C401" i="24"/>
  <c r="E400" i="24"/>
  <c r="E399" i="24"/>
  <c r="I399" i="24" s="1"/>
  <c r="E398" i="24"/>
  <c r="I398" i="24" s="1"/>
  <c r="H397" i="24"/>
  <c r="G397" i="24"/>
  <c r="F397" i="24"/>
  <c r="D397" i="24"/>
  <c r="C397" i="24"/>
  <c r="C396" i="24" s="1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I387" i="24"/>
  <c r="I385" i="24"/>
  <c r="E384" i="24"/>
  <c r="I384" i="24" s="1"/>
  <c r="I383" i="24"/>
  <c r="E382" i="24"/>
  <c r="I382" i="24" s="1"/>
  <c r="H381" i="24"/>
  <c r="G381" i="24"/>
  <c r="F381" i="24"/>
  <c r="E381" i="24"/>
  <c r="D381" i="24"/>
  <c r="C381" i="24"/>
  <c r="I380" i="24"/>
  <c r="E379" i="24"/>
  <c r="I379" i="24" s="1"/>
  <c r="E378" i="24"/>
  <c r="I378" i="24" s="1"/>
  <c r="E377" i="24"/>
  <c r="I377" i="24" s="1"/>
  <c r="I376" i="24"/>
  <c r="H375" i="24"/>
  <c r="G375" i="24"/>
  <c r="F375" i="24"/>
  <c r="D375" i="24"/>
  <c r="C375" i="24"/>
  <c r="I374" i="24"/>
  <c r="H373" i="24"/>
  <c r="G373" i="24"/>
  <c r="F373" i="24"/>
  <c r="D373" i="24"/>
  <c r="C373" i="24"/>
  <c r="E372" i="24"/>
  <c r="I372" i="24" s="1"/>
  <c r="E371" i="24"/>
  <c r="I371" i="24" s="1"/>
  <c r="E370" i="24"/>
  <c r="I369" i="24"/>
  <c r="H368" i="24"/>
  <c r="G368" i="24"/>
  <c r="F368" i="24"/>
  <c r="D368" i="24"/>
  <c r="C368" i="24"/>
  <c r="I367" i="24"/>
  <c r="H366" i="24"/>
  <c r="G366" i="24"/>
  <c r="F366" i="24"/>
  <c r="D366" i="24"/>
  <c r="C366" i="24"/>
  <c r="J365" i="24"/>
  <c r="C365" i="24"/>
  <c r="H364" i="24"/>
  <c r="H361" i="24" s="1"/>
  <c r="E364" i="24"/>
  <c r="J363" i="24"/>
  <c r="C363" i="24"/>
  <c r="C362" i="24"/>
  <c r="G361" i="24"/>
  <c r="F361" i="24"/>
  <c r="D361" i="24"/>
  <c r="I360" i="24"/>
  <c r="G359" i="24"/>
  <c r="F359" i="24"/>
  <c r="I357" i="24"/>
  <c r="E356" i="24"/>
  <c r="I356" i="24" s="1"/>
  <c r="H355" i="24"/>
  <c r="G355" i="24"/>
  <c r="F355" i="24"/>
  <c r="E355" i="24"/>
  <c r="D355" i="24"/>
  <c r="C355" i="24"/>
  <c r="E353" i="24"/>
  <c r="I353" i="24" s="1"/>
  <c r="E352" i="24"/>
  <c r="I352" i="24" s="1"/>
  <c r="E351" i="24"/>
  <c r="I351" i="24" s="1"/>
  <c r="H350" i="24"/>
  <c r="G350" i="24"/>
  <c r="F350" i="24"/>
  <c r="D350" i="24"/>
  <c r="C350" i="24"/>
  <c r="E349" i="24"/>
  <c r="I349" i="24" s="1"/>
  <c r="E348" i="24"/>
  <c r="I348" i="24" s="1"/>
  <c r="E347" i="24"/>
  <c r="I347" i="24" s="1"/>
  <c r="H346" i="24"/>
  <c r="G346" i="24"/>
  <c r="F346" i="24"/>
  <c r="D346" i="24"/>
  <c r="C346" i="24"/>
  <c r="E345" i="24"/>
  <c r="I345" i="24" s="1"/>
  <c r="E344" i="24"/>
  <c r="I344" i="24" s="1"/>
  <c r="E343" i="24"/>
  <c r="H342" i="24"/>
  <c r="G342" i="24"/>
  <c r="F342" i="24"/>
  <c r="D342" i="24"/>
  <c r="C342" i="24"/>
  <c r="J340" i="24"/>
  <c r="E339" i="24"/>
  <c r="I339" i="24" s="1"/>
  <c r="J338" i="24"/>
  <c r="C338" i="24"/>
  <c r="C340" i="24" s="1"/>
  <c r="E340" i="24" s="1"/>
  <c r="H337" i="24"/>
  <c r="G337" i="24"/>
  <c r="F337" i="24"/>
  <c r="D337" i="24"/>
  <c r="E336" i="24"/>
  <c r="I336" i="24" s="1"/>
  <c r="E335" i="24"/>
  <c r="I335" i="24" s="1"/>
  <c r="I331" i="24"/>
  <c r="E330" i="24"/>
  <c r="I330" i="24" s="1"/>
  <c r="I329" i="24"/>
  <c r="E328" i="24"/>
  <c r="I328" i="24" s="1"/>
  <c r="H327" i="24"/>
  <c r="G327" i="24"/>
  <c r="F327" i="24"/>
  <c r="E327" i="24"/>
  <c r="D327" i="24"/>
  <c r="C327" i="24"/>
  <c r="I326" i="24"/>
  <c r="E325" i="24"/>
  <c r="I325" i="24" s="1"/>
  <c r="E324" i="24"/>
  <c r="I324" i="24" s="1"/>
  <c r="E323" i="24"/>
  <c r="I322" i="24"/>
  <c r="H321" i="24"/>
  <c r="G321" i="24"/>
  <c r="F321" i="24"/>
  <c r="D321" i="24"/>
  <c r="C321" i="24"/>
  <c r="I320" i="24"/>
  <c r="H319" i="24"/>
  <c r="G319" i="24"/>
  <c r="F319" i="24"/>
  <c r="D319" i="24"/>
  <c r="C319" i="24"/>
  <c r="E318" i="24"/>
  <c r="I318" i="24" s="1"/>
  <c r="E317" i="24"/>
  <c r="I317" i="24" s="1"/>
  <c r="E316" i="24"/>
  <c r="I316" i="24" s="1"/>
  <c r="I315" i="24"/>
  <c r="H314" i="24"/>
  <c r="G314" i="24"/>
  <c r="F314" i="24"/>
  <c r="D314" i="24"/>
  <c r="C314" i="24"/>
  <c r="I313" i="24"/>
  <c r="H312" i="24"/>
  <c r="G312" i="24"/>
  <c r="F312" i="24"/>
  <c r="D312" i="24"/>
  <c r="C312" i="24"/>
  <c r="J311" i="24"/>
  <c r="F310" i="24"/>
  <c r="F257" i="24" s="1"/>
  <c r="E310" i="24"/>
  <c r="K309" i="24"/>
  <c r="J309" i="24"/>
  <c r="C309" i="24"/>
  <c r="E309" i="24" s="1"/>
  <c r="I309" i="24" s="1"/>
  <c r="F308" i="24"/>
  <c r="F255" i="24" s="1"/>
  <c r="D308" i="24"/>
  <c r="D255" i="24" s="1"/>
  <c r="C308" i="24"/>
  <c r="H307" i="24"/>
  <c r="G307" i="24"/>
  <c r="D307" i="24"/>
  <c r="I306" i="24"/>
  <c r="H305" i="24"/>
  <c r="G305" i="24"/>
  <c r="F305" i="24"/>
  <c r="D305" i="24"/>
  <c r="I303" i="24"/>
  <c r="E302" i="24"/>
  <c r="E301" i="24" s="1"/>
  <c r="H301" i="24"/>
  <c r="G301" i="24"/>
  <c r="F301" i="24"/>
  <c r="D301" i="24"/>
  <c r="C301" i="24"/>
  <c r="E299" i="24"/>
  <c r="I299" i="24" s="1"/>
  <c r="E298" i="24"/>
  <c r="I298" i="24" s="1"/>
  <c r="E297" i="24"/>
  <c r="I297" i="24" s="1"/>
  <c r="H296" i="24"/>
  <c r="G296" i="24"/>
  <c r="F296" i="24"/>
  <c r="D296" i="24"/>
  <c r="C296" i="24"/>
  <c r="E295" i="24"/>
  <c r="I295" i="24" s="1"/>
  <c r="E294" i="24"/>
  <c r="I294" i="24" s="1"/>
  <c r="E293" i="24"/>
  <c r="H292" i="24"/>
  <c r="G292" i="24"/>
  <c r="F292" i="24"/>
  <c r="D292" i="24"/>
  <c r="C292" i="24"/>
  <c r="E291" i="24"/>
  <c r="I291" i="24" s="1"/>
  <c r="E290" i="24"/>
  <c r="E289" i="24"/>
  <c r="I289" i="24" s="1"/>
  <c r="L288" i="24"/>
  <c r="H288" i="24"/>
  <c r="G288" i="24"/>
  <c r="F288" i="24"/>
  <c r="D288" i="24"/>
  <c r="C288" i="24"/>
  <c r="J286" i="24"/>
  <c r="E285" i="24"/>
  <c r="I285" i="24" s="1"/>
  <c r="J284" i="24"/>
  <c r="C284" i="24"/>
  <c r="H283" i="24"/>
  <c r="G283" i="24"/>
  <c r="F283" i="24"/>
  <c r="D283" i="24"/>
  <c r="E282" i="24"/>
  <c r="I282" i="24" s="1"/>
  <c r="F281" i="24"/>
  <c r="E281" i="24"/>
  <c r="I281" i="24" s="1"/>
  <c r="I278" i="24"/>
  <c r="H277" i="24"/>
  <c r="G277" i="24"/>
  <c r="F277" i="24"/>
  <c r="D277" i="24"/>
  <c r="C277" i="24"/>
  <c r="I276" i="24"/>
  <c r="H275" i="24"/>
  <c r="H274" i="24" s="1"/>
  <c r="G275" i="24"/>
  <c r="G274" i="24" s="1"/>
  <c r="F275" i="24"/>
  <c r="F274" i="24" s="1"/>
  <c r="D275" i="24"/>
  <c r="D274" i="24" s="1"/>
  <c r="C275" i="24"/>
  <c r="C274" i="24" s="1"/>
  <c r="I273" i="24"/>
  <c r="H272" i="24"/>
  <c r="G272" i="24"/>
  <c r="F272" i="24"/>
  <c r="D272" i="24"/>
  <c r="C272" i="24"/>
  <c r="H271" i="24"/>
  <c r="G271" i="24"/>
  <c r="F271" i="24"/>
  <c r="D271" i="24"/>
  <c r="C271" i="24"/>
  <c r="H270" i="24"/>
  <c r="G270" i="24"/>
  <c r="F270" i="24"/>
  <c r="D270" i="24"/>
  <c r="C270" i="24"/>
  <c r="H269" i="24"/>
  <c r="G269" i="24"/>
  <c r="F269" i="24"/>
  <c r="D269" i="24"/>
  <c r="C269" i="24"/>
  <c r="I267" i="24"/>
  <c r="H265" i="24"/>
  <c r="G265" i="24"/>
  <c r="F265" i="24"/>
  <c r="D265" i="24"/>
  <c r="C265" i="24"/>
  <c r="H264" i="24"/>
  <c r="G264" i="24"/>
  <c r="F264" i="24"/>
  <c r="D264" i="24"/>
  <c r="C264" i="24"/>
  <c r="H263" i="24"/>
  <c r="G263" i="24"/>
  <c r="F263" i="24"/>
  <c r="D263" i="24"/>
  <c r="C263" i="24"/>
  <c r="H262" i="24"/>
  <c r="G262" i="24"/>
  <c r="F262" i="24"/>
  <c r="D262" i="24"/>
  <c r="C262" i="24"/>
  <c r="I260" i="24"/>
  <c r="H258" i="24"/>
  <c r="G258" i="24"/>
  <c r="F258" i="24"/>
  <c r="D258" i="24"/>
  <c r="G257" i="24"/>
  <c r="D257" i="24"/>
  <c r="C257" i="24"/>
  <c r="H256" i="24"/>
  <c r="G256" i="24"/>
  <c r="F256" i="24"/>
  <c r="C256" i="24"/>
  <c r="H255" i="24"/>
  <c r="G255" i="24"/>
  <c r="C255" i="24"/>
  <c r="I253" i="24"/>
  <c r="I250" i="24"/>
  <c r="H249" i="24"/>
  <c r="H248" i="24" s="1"/>
  <c r="G249" i="24"/>
  <c r="G248" i="24" s="1"/>
  <c r="F249" i="24"/>
  <c r="F248" i="24" s="1"/>
  <c r="D249" i="24"/>
  <c r="D248" i="24" s="1"/>
  <c r="C249" i="24"/>
  <c r="I245" i="24"/>
  <c r="I243" i="24"/>
  <c r="E242" i="24"/>
  <c r="I242" i="24" s="1"/>
  <c r="I241" i="24"/>
  <c r="E240" i="24"/>
  <c r="E239" i="24" s="1"/>
  <c r="H239" i="24"/>
  <c r="G239" i="24"/>
  <c r="F239" i="24"/>
  <c r="D239" i="24"/>
  <c r="C239" i="24"/>
  <c r="I238" i="24"/>
  <c r="E237" i="24"/>
  <c r="I237" i="24" s="1"/>
  <c r="E236" i="24"/>
  <c r="I236" i="24" s="1"/>
  <c r="E235" i="24"/>
  <c r="I235" i="24" s="1"/>
  <c r="I234" i="24"/>
  <c r="H233" i="24"/>
  <c r="G233" i="24"/>
  <c r="F233" i="24"/>
  <c r="D233" i="24"/>
  <c r="C233" i="24"/>
  <c r="I232" i="24"/>
  <c r="H231" i="24"/>
  <c r="G231" i="24"/>
  <c r="F231" i="24"/>
  <c r="D231" i="24"/>
  <c r="C231" i="24"/>
  <c r="E230" i="24"/>
  <c r="I230" i="24" s="1"/>
  <c r="E229" i="24"/>
  <c r="I229" i="24" s="1"/>
  <c r="E228" i="24"/>
  <c r="I228" i="24" s="1"/>
  <c r="E227" i="24"/>
  <c r="E174" i="24" s="1"/>
  <c r="H226" i="24"/>
  <c r="G226" i="24"/>
  <c r="F226" i="24"/>
  <c r="D226" i="24"/>
  <c r="C226" i="24"/>
  <c r="I225" i="24"/>
  <c r="H224" i="24"/>
  <c r="G224" i="24"/>
  <c r="F224" i="24"/>
  <c r="D224" i="24"/>
  <c r="C224" i="24"/>
  <c r="J223" i="24"/>
  <c r="E222" i="24"/>
  <c r="I222" i="24" s="1"/>
  <c r="J221" i="24"/>
  <c r="C221" i="24"/>
  <c r="E220" i="24"/>
  <c r="I220" i="24" s="1"/>
  <c r="H219" i="24"/>
  <c r="G219" i="24"/>
  <c r="F219" i="24"/>
  <c r="D219" i="24"/>
  <c r="I218" i="24"/>
  <c r="H217" i="24"/>
  <c r="G217" i="24"/>
  <c r="F217" i="24"/>
  <c r="D217" i="24"/>
  <c r="I215" i="24"/>
  <c r="E214" i="24"/>
  <c r="I214" i="24" s="1"/>
  <c r="H213" i="24"/>
  <c r="G213" i="24"/>
  <c r="F213" i="24"/>
  <c r="D213" i="24"/>
  <c r="C213" i="24"/>
  <c r="E211" i="24"/>
  <c r="I211" i="24" s="1"/>
  <c r="E210" i="24"/>
  <c r="I210" i="24" s="1"/>
  <c r="E209" i="24"/>
  <c r="I209" i="24" s="1"/>
  <c r="H208" i="24"/>
  <c r="G208" i="24"/>
  <c r="F208" i="24"/>
  <c r="D208" i="24"/>
  <c r="C208" i="24"/>
  <c r="E207" i="24"/>
  <c r="I207" i="24" s="1"/>
  <c r="E206" i="24"/>
  <c r="I206" i="24" s="1"/>
  <c r="E205" i="24"/>
  <c r="I205" i="24" s="1"/>
  <c r="H204" i="24"/>
  <c r="G204" i="24"/>
  <c r="F204" i="24"/>
  <c r="D204" i="24"/>
  <c r="C204" i="24"/>
  <c r="C203" i="24"/>
  <c r="E203" i="24" s="1"/>
  <c r="I203" i="24" s="1"/>
  <c r="E202" i="24"/>
  <c r="I202" i="24" s="1"/>
  <c r="E201" i="24"/>
  <c r="I201" i="24" s="1"/>
  <c r="C201" i="24"/>
  <c r="H200" i="24"/>
  <c r="G200" i="24"/>
  <c r="F200" i="24"/>
  <c r="D200" i="24"/>
  <c r="J198" i="24"/>
  <c r="E198" i="24"/>
  <c r="I198" i="24" s="1"/>
  <c r="E197" i="24"/>
  <c r="I197" i="24" s="1"/>
  <c r="J196" i="24"/>
  <c r="E196" i="24"/>
  <c r="I196" i="24" s="1"/>
  <c r="H195" i="24"/>
  <c r="G195" i="24"/>
  <c r="F195" i="24"/>
  <c r="D195" i="24"/>
  <c r="C195" i="24"/>
  <c r="E194" i="24"/>
  <c r="I194" i="24" s="1"/>
  <c r="E193" i="24"/>
  <c r="I193" i="24" s="1"/>
  <c r="I190" i="24"/>
  <c r="H189" i="24"/>
  <c r="G189" i="24"/>
  <c r="F189" i="24"/>
  <c r="D189" i="24"/>
  <c r="C189" i="24"/>
  <c r="I188" i="24"/>
  <c r="H187" i="24"/>
  <c r="H186" i="24" s="1"/>
  <c r="G187" i="24"/>
  <c r="G186" i="24" s="1"/>
  <c r="F187" i="24"/>
  <c r="F186" i="24" s="1"/>
  <c r="D187" i="24"/>
  <c r="D186" i="24" s="1"/>
  <c r="C187" i="24"/>
  <c r="C186" i="24" s="1"/>
  <c r="I185" i="24"/>
  <c r="H184" i="24"/>
  <c r="G184" i="24"/>
  <c r="F184" i="24"/>
  <c r="D184" i="24"/>
  <c r="C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E181" i="24"/>
  <c r="D181" i="24"/>
  <c r="C181" i="24"/>
  <c r="I179" i="24"/>
  <c r="H177" i="24"/>
  <c r="G177" i="24"/>
  <c r="F177" i="24"/>
  <c r="D177" i="24"/>
  <c r="C177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I172" i="24"/>
  <c r="H170" i="24"/>
  <c r="G170" i="24"/>
  <c r="F170" i="24"/>
  <c r="D170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I165" i="24"/>
  <c r="I162" i="24"/>
  <c r="H161" i="24"/>
  <c r="H160" i="24" s="1"/>
  <c r="G161" i="24"/>
  <c r="G160" i="24" s="1"/>
  <c r="F161" i="24"/>
  <c r="F160" i="24" s="1"/>
  <c r="D161" i="24"/>
  <c r="D160" i="24" s="1"/>
  <c r="C161" i="24"/>
  <c r="C160" i="24" s="1"/>
  <c r="I157" i="24"/>
  <c r="I155" i="24"/>
  <c r="E154" i="24"/>
  <c r="I154" i="24" s="1"/>
  <c r="I153" i="24"/>
  <c r="E152" i="24"/>
  <c r="E151" i="24" s="1"/>
  <c r="H151" i="24"/>
  <c r="G151" i="24"/>
  <c r="F151" i="24"/>
  <c r="D151" i="24"/>
  <c r="C151" i="24"/>
  <c r="I150" i="24"/>
  <c r="E149" i="24"/>
  <c r="I149" i="24" s="1"/>
  <c r="E148" i="24"/>
  <c r="I148" i="24" s="1"/>
  <c r="E147" i="24"/>
  <c r="I146" i="24"/>
  <c r="H145" i="24"/>
  <c r="G145" i="24"/>
  <c r="F145" i="24"/>
  <c r="D145" i="24"/>
  <c r="C145" i="24"/>
  <c r="I144" i="24"/>
  <c r="H143" i="24"/>
  <c r="G143" i="24"/>
  <c r="F143" i="24"/>
  <c r="D143" i="24"/>
  <c r="C143" i="24"/>
  <c r="E142" i="24"/>
  <c r="I142" i="24" s="1"/>
  <c r="E141" i="24"/>
  <c r="I141" i="24" s="1"/>
  <c r="E140" i="24"/>
  <c r="E139" i="24"/>
  <c r="I139" i="24" s="1"/>
  <c r="H138" i="24"/>
  <c r="G138" i="24"/>
  <c r="F138" i="24"/>
  <c r="D138" i="24"/>
  <c r="C138" i="24"/>
  <c r="I137" i="24"/>
  <c r="H136" i="24"/>
  <c r="G136" i="24"/>
  <c r="F136" i="24"/>
  <c r="D136" i="24"/>
  <c r="C136" i="24"/>
  <c r="J135" i="24"/>
  <c r="F82" i="24"/>
  <c r="E134" i="24"/>
  <c r="J133" i="24"/>
  <c r="L133" i="24"/>
  <c r="C133" i="24"/>
  <c r="E132" i="24"/>
  <c r="H131" i="24"/>
  <c r="G131" i="24"/>
  <c r="D131" i="24"/>
  <c r="I130" i="24"/>
  <c r="H129" i="24"/>
  <c r="G129" i="24"/>
  <c r="D129" i="24"/>
  <c r="I127" i="24"/>
  <c r="E126" i="24"/>
  <c r="I126" i="24" s="1"/>
  <c r="H125" i="24"/>
  <c r="G125" i="24"/>
  <c r="F125" i="24"/>
  <c r="E125" i="24"/>
  <c r="D125" i="24"/>
  <c r="C125" i="24"/>
  <c r="E123" i="24"/>
  <c r="I123" i="24" s="1"/>
  <c r="E122" i="24"/>
  <c r="E121" i="24"/>
  <c r="I121" i="24" s="1"/>
  <c r="H120" i="24"/>
  <c r="G120" i="24"/>
  <c r="F120" i="24"/>
  <c r="D120" i="24"/>
  <c r="C120" i="24"/>
  <c r="E119" i="24"/>
  <c r="I119" i="24" s="1"/>
  <c r="E118" i="24"/>
  <c r="I118" i="24" s="1"/>
  <c r="E117" i="24"/>
  <c r="I117" i="24" s="1"/>
  <c r="H116" i="24"/>
  <c r="G116" i="24"/>
  <c r="F116" i="24"/>
  <c r="D116" i="24"/>
  <c r="C116" i="24"/>
  <c r="E115" i="24"/>
  <c r="I115" i="24" s="1"/>
  <c r="E114" i="24"/>
  <c r="I114" i="24" s="1"/>
  <c r="E113" i="24"/>
  <c r="H112" i="24"/>
  <c r="G112" i="24"/>
  <c r="F112" i="24"/>
  <c r="F111" i="24" s="1"/>
  <c r="D112" i="24"/>
  <c r="C112" i="24"/>
  <c r="C111" i="24" s="1"/>
  <c r="J110" i="24"/>
  <c r="C110" i="24"/>
  <c r="E109" i="24"/>
  <c r="I109" i="24" s="1"/>
  <c r="J108" i="24"/>
  <c r="E108" i="24"/>
  <c r="C108" i="24"/>
  <c r="H107" i="24"/>
  <c r="G107" i="24"/>
  <c r="D107" i="24"/>
  <c r="E106" i="24"/>
  <c r="I106" i="24" s="1"/>
  <c r="E105" i="24"/>
  <c r="I102" i="24"/>
  <c r="H101" i="24"/>
  <c r="G101" i="24"/>
  <c r="F101" i="24"/>
  <c r="D101" i="24"/>
  <c r="C101" i="24"/>
  <c r="I100" i="24"/>
  <c r="H99" i="24"/>
  <c r="G99" i="24"/>
  <c r="G98" i="24" s="1"/>
  <c r="F99" i="24"/>
  <c r="F98" i="24" s="1"/>
  <c r="D99" i="24"/>
  <c r="C99" i="24"/>
  <c r="C98" i="24" s="1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D82" i="24"/>
  <c r="H81" i="24"/>
  <c r="G81" i="24"/>
  <c r="D81" i="24"/>
  <c r="C81" i="24"/>
  <c r="H80" i="24"/>
  <c r="G80" i="24"/>
  <c r="F80" i="24"/>
  <c r="D80" i="24"/>
  <c r="C80" i="24"/>
  <c r="H79" i="24"/>
  <c r="G79" i="24"/>
  <c r="F79" i="24"/>
  <c r="D79" i="24"/>
  <c r="C79" i="24"/>
  <c r="H73" i="24"/>
  <c r="H72" i="24" s="1"/>
  <c r="G73" i="24"/>
  <c r="F73" i="24"/>
  <c r="D73" i="24"/>
  <c r="D72" i="24" s="1"/>
  <c r="C73" i="24"/>
  <c r="C72" i="24" s="1"/>
  <c r="G72" i="24"/>
  <c r="F72" i="24"/>
  <c r="I69" i="24"/>
  <c r="I68" i="24"/>
  <c r="I66" i="24"/>
  <c r="I64" i="24"/>
  <c r="I61" i="24"/>
  <c r="I55" i="24"/>
  <c r="I48" i="24"/>
  <c r="I41" i="24"/>
  <c r="I38" i="24"/>
  <c r="I34" i="24"/>
  <c r="H33" i="24"/>
  <c r="G33" i="24"/>
  <c r="F33" i="24"/>
  <c r="D33" i="24"/>
  <c r="C33" i="24"/>
  <c r="H32" i="24"/>
  <c r="G32" i="24"/>
  <c r="F32" i="24"/>
  <c r="D32" i="24"/>
  <c r="C32" i="24"/>
  <c r="H31" i="24"/>
  <c r="G31" i="24"/>
  <c r="F31" i="24"/>
  <c r="D31" i="24"/>
  <c r="C31" i="24"/>
  <c r="H29" i="24"/>
  <c r="G29" i="24"/>
  <c r="F29" i="24"/>
  <c r="D29" i="24"/>
  <c r="C29" i="24"/>
  <c r="H28" i="24"/>
  <c r="G28" i="24"/>
  <c r="F28" i="24"/>
  <c r="D28" i="24"/>
  <c r="C28" i="24"/>
  <c r="H27" i="24"/>
  <c r="G27" i="24"/>
  <c r="F27" i="24"/>
  <c r="D27" i="24"/>
  <c r="C27" i="24"/>
  <c r="H25" i="24"/>
  <c r="G25" i="24"/>
  <c r="F25" i="24"/>
  <c r="D25" i="24"/>
  <c r="H24" i="24"/>
  <c r="G24" i="24"/>
  <c r="F24" i="24"/>
  <c r="D24" i="24"/>
  <c r="C24" i="24"/>
  <c r="H23" i="24"/>
  <c r="G23" i="24"/>
  <c r="F23" i="24"/>
  <c r="D23" i="24"/>
  <c r="C23" i="24"/>
  <c r="H20" i="24"/>
  <c r="G20" i="24"/>
  <c r="D20" i="24"/>
  <c r="H19" i="24"/>
  <c r="G19" i="24"/>
  <c r="F19" i="24"/>
  <c r="D19" i="24"/>
  <c r="C19" i="24"/>
  <c r="H18" i="24"/>
  <c r="G18" i="24"/>
  <c r="D18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H3" i="23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C362" i="23"/>
  <c r="G361" i="23"/>
  <c r="F361" i="23"/>
  <c r="D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D252" i="25" l="1"/>
  <c r="G52" i="25"/>
  <c r="G85" i="25"/>
  <c r="I139" i="25"/>
  <c r="E86" i="25"/>
  <c r="I86" i="25" s="1"/>
  <c r="H199" i="25"/>
  <c r="H85" i="25"/>
  <c r="F171" i="25"/>
  <c r="H261" i="25"/>
  <c r="G26" i="25"/>
  <c r="E31" i="25"/>
  <c r="I31" i="25" s="1"/>
  <c r="D30" i="25"/>
  <c r="G46" i="25"/>
  <c r="G930" i="25"/>
  <c r="G926" i="25" s="1"/>
  <c r="I18" i="25"/>
  <c r="H17" i="25"/>
  <c r="H178" i="25"/>
  <c r="D199" i="25"/>
  <c r="H304" i="25"/>
  <c r="I455" i="25"/>
  <c r="F459" i="25"/>
  <c r="H540" i="25"/>
  <c r="F1039" i="25"/>
  <c r="F1035" i="25" s="1"/>
  <c r="I24" i="25"/>
  <c r="I27" i="25"/>
  <c r="H37" i="25"/>
  <c r="H36" i="25" s="1"/>
  <c r="G63" i="25"/>
  <c r="G62" i="25" s="1"/>
  <c r="H60" i="25"/>
  <c r="D65" i="25"/>
  <c r="E65" i="25" s="1"/>
  <c r="I184" i="25"/>
  <c r="H216" i="25"/>
  <c r="H396" i="25"/>
  <c r="F450" i="25"/>
  <c r="F449" i="25" s="1"/>
  <c r="F445" i="25" s="1"/>
  <c r="D485" i="25"/>
  <c r="F57" i="25"/>
  <c r="E593" i="25"/>
  <c r="I593" i="25" s="1"/>
  <c r="H628" i="25"/>
  <c r="E707" i="25"/>
  <c r="G754" i="25"/>
  <c r="H887" i="25"/>
  <c r="D926" i="25"/>
  <c r="D958" i="25" s="1"/>
  <c r="G968" i="25"/>
  <c r="G961" i="25" s="1"/>
  <c r="G960" i="25" s="1"/>
  <c r="H1022" i="25"/>
  <c r="E1040" i="25"/>
  <c r="I1040" i="25" s="1"/>
  <c r="I1073" i="25"/>
  <c r="H43" i="25"/>
  <c r="F60" i="25"/>
  <c r="D699" i="25"/>
  <c r="D695" i="25" s="1"/>
  <c r="G792" i="25"/>
  <c r="F894" i="25"/>
  <c r="G59" i="25"/>
  <c r="E151" i="25"/>
  <c r="I186" i="25"/>
  <c r="D268" i="25"/>
  <c r="I456" i="25"/>
  <c r="H485" i="25"/>
  <c r="F545" i="25"/>
  <c r="I557" i="25"/>
  <c r="I563" i="25"/>
  <c r="I881" i="25"/>
  <c r="H880" i="25"/>
  <c r="G894" i="25"/>
  <c r="D72" i="25"/>
  <c r="D76" i="25"/>
  <c r="H76" i="25"/>
  <c r="G78" i="25"/>
  <c r="G83" i="25"/>
  <c r="F52" i="25"/>
  <c r="F53" i="25"/>
  <c r="D60" i="25"/>
  <c r="F65" i="25"/>
  <c r="D216" i="25"/>
  <c r="D212" i="25" s="1"/>
  <c r="I310" i="25"/>
  <c r="F341" i="25"/>
  <c r="F334" i="25" s="1"/>
  <c r="F333" i="25" s="1"/>
  <c r="G358" i="25"/>
  <c r="G354" i="25" s="1"/>
  <c r="F396" i="25"/>
  <c r="H413" i="25"/>
  <c r="H409" i="25" s="1"/>
  <c r="G413" i="25"/>
  <c r="I467" i="25"/>
  <c r="G502" i="25"/>
  <c r="G498" i="25" s="1"/>
  <c r="G530" i="25" s="1"/>
  <c r="G57" i="25"/>
  <c r="H590" i="25"/>
  <c r="G645" i="25"/>
  <c r="G641" i="25" s="1"/>
  <c r="E716" i="25"/>
  <c r="I716" i="25" s="1"/>
  <c r="I722" i="25"/>
  <c r="I809" i="25"/>
  <c r="H825" i="25"/>
  <c r="H818" i="25" s="1"/>
  <c r="H817" i="25" s="1"/>
  <c r="I898" i="25"/>
  <c r="F930" i="25"/>
  <c r="F926" i="25" s="1"/>
  <c r="F958" i="25" s="1"/>
  <c r="F985" i="25"/>
  <c r="H1015" i="25"/>
  <c r="H1014" i="25" s="1"/>
  <c r="H1035" i="25"/>
  <c r="F1094" i="25"/>
  <c r="F1090" i="25" s="1"/>
  <c r="D1094" i="25"/>
  <c r="E143" i="25"/>
  <c r="I143" i="25" s="1"/>
  <c r="E204" i="25"/>
  <c r="I240" i="25"/>
  <c r="E517" i="25"/>
  <c r="I517" i="25" s="1"/>
  <c r="E655" i="25"/>
  <c r="E687" i="25"/>
  <c r="I687" i="25" s="1"/>
  <c r="I990" i="25"/>
  <c r="E226" i="25"/>
  <c r="I226" i="25" s="1"/>
  <c r="E269" i="25"/>
  <c r="I269" i="25" s="1"/>
  <c r="E312" i="25"/>
  <c r="I312" i="25" s="1"/>
  <c r="I657" i="25"/>
  <c r="I689" i="25"/>
  <c r="E895" i="25"/>
  <c r="E1023" i="25"/>
  <c r="I1023" i="25" s="1"/>
  <c r="E1097" i="25"/>
  <c r="I1097" i="25" s="1"/>
  <c r="E116" i="25"/>
  <c r="I116" i="25" s="1"/>
  <c r="E321" i="25"/>
  <c r="I321" i="25" s="1"/>
  <c r="E401" i="25"/>
  <c r="I401" i="25" s="1"/>
  <c r="E519" i="25"/>
  <c r="I519" i="25" s="1"/>
  <c r="E653" i="25"/>
  <c r="I653" i="25" s="1"/>
  <c r="E709" i="25"/>
  <c r="I1099" i="25"/>
  <c r="G47" i="25"/>
  <c r="F17" i="25"/>
  <c r="I760" i="25"/>
  <c r="E757" i="25"/>
  <c r="I757" i="25" s="1"/>
  <c r="I93" i="25"/>
  <c r="D63" i="25"/>
  <c r="D62" i="25" s="1"/>
  <c r="G111" i="25"/>
  <c r="I204" i="25"/>
  <c r="E249" i="25"/>
  <c r="H266" i="25"/>
  <c r="H268" i="25"/>
  <c r="H341" i="25"/>
  <c r="H334" i="25" s="1"/>
  <c r="H333" i="25" s="1"/>
  <c r="E397" i="25"/>
  <c r="E416" i="25"/>
  <c r="I416" i="25" s="1"/>
  <c r="G554" i="25"/>
  <c r="E834" i="25"/>
  <c r="I834" i="25" s="1"/>
  <c r="H838" i="25"/>
  <c r="E850" i="25"/>
  <c r="I850" i="25" s="1"/>
  <c r="E852" i="25"/>
  <c r="I852" i="25" s="1"/>
  <c r="G913" i="25"/>
  <c r="I941" i="25"/>
  <c r="E888" i="25"/>
  <c r="I888" i="25" s="1"/>
  <c r="F968" i="25"/>
  <c r="F961" i="25" s="1"/>
  <c r="F960" i="25" s="1"/>
  <c r="I1080" i="25"/>
  <c r="E1078" i="25"/>
  <c r="I1078" i="25" s="1"/>
  <c r="H1090" i="25"/>
  <c r="E16" i="25"/>
  <c r="I16" i="25" s="1"/>
  <c r="E19" i="25"/>
  <c r="I19" i="25" s="1"/>
  <c r="H22" i="25"/>
  <c r="F26" i="25"/>
  <c r="G30" i="25"/>
  <c r="H44" i="25"/>
  <c r="H40" i="25" s="1"/>
  <c r="G51" i="25"/>
  <c r="F63" i="25"/>
  <c r="F62" i="25" s="1"/>
  <c r="G37" i="25"/>
  <c r="G36" i="25" s="1"/>
  <c r="D78" i="25"/>
  <c r="E87" i="25"/>
  <c r="I87" i="25" s="1"/>
  <c r="D92" i="25"/>
  <c r="I95" i="25"/>
  <c r="H92" i="25"/>
  <c r="G60" i="25"/>
  <c r="D98" i="25"/>
  <c r="H65" i="25"/>
  <c r="E120" i="25"/>
  <c r="I120" i="25" s="1"/>
  <c r="E145" i="25"/>
  <c r="I145" i="25" s="1"/>
  <c r="I149" i="25"/>
  <c r="I151" i="25"/>
  <c r="D186" i="25"/>
  <c r="I206" i="25"/>
  <c r="E208" i="25"/>
  <c r="I208" i="25" s="1"/>
  <c r="G212" i="25"/>
  <c r="G259" i="25"/>
  <c r="G251" i="25" s="1"/>
  <c r="G247" i="25" s="1"/>
  <c r="G261" i="25"/>
  <c r="E283" i="25"/>
  <c r="D287" i="25"/>
  <c r="D280" i="25" s="1"/>
  <c r="D279" i="25" s="1"/>
  <c r="H287" i="25"/>
  <c r="H280" i="25" s="1"/>
  <c r="H279" i="25" s="1"/>
  <c r="H332" i="25" s="1"/>
  <c r="D396" i="25"/>
  <c r="D389" i="25" s="1"/>
  <c r="D388" i="25" s="1"/>
  <c r="E405" i="25"/>
  <c r="I406" i="25"/>
  <c r="E414" i="25"/>
  <c r="I414" i="25" s="1"/>
  <c r="E421" i="25"/>
  <c r="I421" i="25" s="1"/>
  <c r="E423" i="25"/>
  <c r="G50" i="25"/>
  <c r="G485" i="25"/>
  <c r="I488" i="25"/>
  <c r="E490" i="25"/>
  <c r="I490" i="25" s="1"/>
  <c r="F502" i="25"/>
  <c r="F498" i="25" s="1"/>
  <c r="F530" i="25" s="1"/>
  <c r="E460" i="25"/>
  <c r="I460" i="25" s="1"/>
  <c r="I513" i="25"/>
  <c r="D540" i="25"/>
  <c r="F547" i="25"/>
  <c r="I610" i="25"/>
  <c r="E605" i="25"/>
  <c r="I605" i="25" s="1"/>
  <c r="E607" i="25"/>
  <c r="I607" i="25" s="1"/>
  <c r="E633" i="25"/>
  <c r="I633" i="25" s="1"/>
  <c r="I635" i="25"/>
  <c r="D641" i="25"/>
  <c r="H641" i="25"/>
  <c r="I709" i="25"/>
  <c r="I854" i="25"/>
  <c r="H464" i="25"/>
  <c r="H466" i="25"/>
  <c r="E494" i="25"/>
  <c r="I494" i="25" s="1"/>
  <c r="I496" i="25"/>
  <c r="I921" i="25"/>
  <c r="E918" i="25"/>
  <c r="I918" i="25" s="1"/>
  <c r="E995" i="25"/>
  <c r="I995" i="25" s="1"/>
  <c r="E1042" i="25"/>
  <c r="I1042" i="25" s="1"/>
  <c r="I1044" i="25"/>
  <c r="D26" i="25"/>
  <c r="D21" i="25" s="1"/>
  <c r="F44" i="25"/>
  <c r="H58" i="25"/>
  <c r="G43" i="25"/>
  <c r="F83" i="25"/>
  <c r="F75" i="25" s="1"/>
  <c r="F71" i="25" s="1"/>
  <c r="I316" i="25"/>
  <c r="E314" i="25"/>
  <c r="I314" i="25" s="1"/>
  <c r="E447" i="25"/>
  <c r="E446" i="25" s="1"/>
  <c r="I446" i="25" s="1"/>
  <c r="D502" i="25"/>
  <c r="D498" i="25" s="1"/>
  <c r="D530" i="25" s="1"/>
  <c r="G750" i="25"/>
  <c r="G22" i="25"/>
  <c r="E32" i="25"/>
  <c r="I32" i="25" s="1"/>
  <c r="F37" i="25"/>
  <c r="F36" i="25" s="1"/>
  <c r="D52" i="25"/>
  <c r="F85" i="25"/>
  <c r="E89" i="25"/>
  <c r="I89" i="25" s="1"/>
  <c r="H83" i="25"/>
  <c r="H75" i="25" s="1"/>
  <c r="H71" i="25" s="1"/>
  <c r="F58" i="25"/>
  <c r="D90" i="25"/>
  <c r="D111" i="25"/>
  <c r="D104" i="25" s="1"/>
  <c r="D103" i="25" s="1"/>
  <c r="D70" i="25" s="1"/>
  <c r="E136" i="25"/>
  <c r="I136" i="25" s="1"/>
  <c r="E138" i="25"/>
  <c r="I138" i="25" s="1"/>
  <c r="I147" i="25"/>
  <c r="F173" i="25"/>
  <c r="D171" i="25"/>
  <c r="D180" i="25"/>
  <c r="D192" i="25"/>
  <c r="D191" i="25" s="1"/>
  <c r="D158" i="25" s="1"/>
  <c r="E224" i="25"/>
  <c r="I224" i="25" s="1"/>
  <c r="I228" i="25"/>
  <c r="H45" i="25"/>
  <c r="H300" i="25"/>
  <c r="D304" i="25"/>
  <c r="I325" i="25"/>
  <c r="E319" i="25"/>
  <c r="I319" i="25" s="1"/>
  <c r="I327" i="25"/>
  <c r="D358" i="25"/>
  <c r="F389" i="25"/>
  <c r="F388" i="25" s="1"/>
  <c r="D466" i="25"/>
  <c r="D464" i="25"/>
  <c r="I475" i="25"/>
  <c r="E541" i="25"/>
  <c r="I541" i="25" s="1"/>
  <c r="G590" i="25"/>
  <c r="G586" i="25" s="1"/>
  <c r="D806" i="25"/>
  <c r="F164" i="25"/>
  <c r="H166" i="25"/>
  <c r="I174" i="25"/>
  <c r="H171" i="25"/>
  <c r="G173" i="25"/>
  <c r="D57" i="25"/>
  <c r="G178" i="25"/>
  <c r="F43" i="25"/>
  <c r="F261" i="25"/>
  <c r="E265" i="25"/>
  <c r="I265" i="25" s="1"/>
  <c r="E277" i="25"/>
  <c r="I277" i="25" s="1"/>
  <c r="E342" i="25"/>
  <c r="G389" i="25"/>
  <c r="G388" i="25" s="1"/>
  <c r="I453" i="25"/>
  <c r="D50" i="25"/>
  <c r="H50" i="25"/>
  <c r="E462" i="25"/>
  <c r="E457" i="25" s="1"/>
  <c r="E468" i="25"/>
  <c r="G538" i="25"/>
  <c r="E591" i="25"/>
  <c r="H754" i="25"/>
  <c r="H750" i="25" s="1"/>
  <c r="I774" i="25"/>
  <c r="E769" i="25"/>
  <c r="I769" i="25" s="1"/>
  <c r="D792" i="25"/>
  <c r="D790" i="25"/>
  <c r="E795" i="25"/>
  <c r="E875" i="25"/>
  <c r="E874" i="25" s="1"/>
  <c r="I874" i="25" s="1"/>
  <c r="H913" i="25"/>
  <c r="I916" i="25"/>
  <c r="E914" i="25"/>
  <c r="I914" i="25" s="1"/>
  <c r="G128" i="25"/>
  <c r="G124" i="25" s="1"/>
  <c r="H128" i="25"/>
  <c r="H124" i="25" s="1"/>
  <c r="E161" i="25"/>
  <c r="E160" i="25" s="1"/>
  <c r="G166" i="25"/>
  <c r="H173" i="25"/>
  <c r="E175" i="25"/>
  <c r="I175" i="25" s="1"/>
  <c r="F199" i="25"/>
  <c r="F192" i="25" s="1"/>
  <c r="F191" i="25" s="1"/>
  <c r="F158" i="25" s="1"/>
  <c r="G254" i="25"/>
  <c r="I262" i="25"/>
  <c r="D266" i="25"/>
  <c r="D251" i="25" s="1"/>
  <c r="D247" i="25" s="1"/>
  <c r="E272" i="25"/>
  <c r="I272" i="25" s="1"/>
  <c r="G304" i="25"/>
  <c r="G300" i="25" s="1"/>
  <c r="D334" i="25"/>
  <c r="D333" i="25" s="1"/>
  <c r="I343" i="25"/>
  <c r="I382" i="25"/>
  <c r="E392" i="25"/>
  <c r="I392" i="25" s="1"/>
  <c r="H389" i="25"/>
  <c r="H388" i="25" s="1"/>
  <c r="H452" i="25"/>
  <c r="F457" i="25"/>
  <c r="E543" i="25"/>
  <c r="I543" i="25" s="1"/>
  <c r="I551" i="25"/>
  <c r="E561" i="25"/>
  <c r="E560" i="25" s="1"/>
  <c r="I560" i="25" s="1"/>
  <c r="D586" i="25"/>
  <c r="H586" i="25"/>
  <c r="I655" i="25"/>
  <c r="G699" i="25"/>
  <c r="G695" i="25" s="1"/>
  <c r="I719" i="25"/>
  <c r="E714" i="25"/>
  <c r="I714" i="25" s="1"/>
  <c r="I749" i="25"/>
  <c r="E746" i="25"/>
  <c r="I746" i="25" s="1"/>
  <c r="E755" i="25"/>
  <c r="I755" i="25" s="1"/>
  <c r="G838" i="25"/>
  <c r="I865" i="25"/>
  <c r="D870" i="25"/>
  <c r="G880" i="25"/>
  <c r="G878" i="25"/>
  <c r="H885" i="25"/>
  <c r="I891" i="25"/>
  <c r="D968" i="25"/>
  <c r="D961" i="25" s="1"/>
  <c r="D960" i="25" s="1"/>
  <c r="I999" i="25"/>
  <c r="E993" i="25"/>
  <c r="I993" i="25" s="1"/>
  <c r="D1022" i="25"/>
  <c r="D1015" i="25" s="1"/>
  <c r="D1014" i="25" s="1"/>
  <c r="G1077" i="25"/>
  <c r="G1070" i="25" s="1"/>
  <c r="G1069" i="25" s="1"/>
  <c r="I668" i="25"/>
  <c r="G682" i="25"/>
  <c r="F695" i="25"/>
  <c r="H737" i="25"/>
  <c r="H730" i="25" s="1"/>
  <c r="H729" i="25" s="1"/>
  <c r="G737" i="25"/>
  <c r="I777" i="25"/>
  <c r="G790" i="25"/>
  <c r="G797" i="25"/>
  <c r="G789" i="25" s="1"/>
  <c r="G785" i="25" s="1"/>
  <c r="F799" i="25"/>
  <c r="E815" i="25"/>
  <c r="H878" i="25"/>
  <c r="F892" i="25"/>
  <c r="E903" i="25"/>
  <c r="I903" i="25" s="1"/>
  <c r="F913" i="25"/>
  <c r="D913" i="25"/>
  <c r="D985" i="25"/>
  <c r="D981" i="25" s="1"/>
  <c r="H985" i="25"/>
  <c r="H981" i="25" s="1"/>
  <c r="I1009" i="25"/>
  <c r="F1022" i="25"/>
  <c r="F1015" i="25" s="1"/>
  <c r="F1014" i="25" s="1"/>
  <c r="F1067" i="25" s="1"/>
  <c r="I1037" i="25"/>
  <c r="G1039" i="25"/>
  <c r="G1035" i="25" s="1"/>
  <c r="G1067" i="25" s="1"/>
  <c r="H1077" i="25"/>
  <c r="H1070" i="25" s="1"/>
  <c r="H1069" i="25" s="1"/>
  <c r="H1122" i="25" s="1"/>
  <c r="F590" i="25"/>
  <c r="G628" i="25"/>
  <c r="G621" i="25" s="1"/>
  <c r="G620" i="25" s="1"/>
  <c r="G673" i="25" s="1"/>
  <c r="H682" i="25"/>
  <c r="H675" i="25" s="1"/>
  <c r="H674" i="25" s="1"/>
  <c r="H727" i="25" s="1"/>
  <c r="D737" i="25"/>
  <c r="E794" i="25"/>
  <c r="I800" i="25"/>
  <c r="F804" i="25"/>
  <c r="F789" i="25" s="1"/>
  <c r="F785" i="25" s="1"/>
  <c r="D878" i="25"/>
  <c r="E884" i="25"/>
  <c r="I884" i="25" s="1"/>
  <c r="I897" i="25"/>
  <c r="E909" i="25"/>
  <c r="I909" i="25" s="1"/>
  <c r="E945" i="25"/>
  <c r="I945" i="25" s="1"/>
  <c r="E986" i="25"/>
  <c r="I986" i="25" s="1"/>
  <c r="G1022" i="25"/>
  <c r="G1015" i="25" s="1"/>
  <c r="G1014" i="25" s="1"/>
  <c r="G872" i="25" s="1"/>
  <c r="G1090" i="25"/>
  <c r="E1095" i="25"/>
  <c r="F70" i="25"/>
  <c r="G158" i="25"/>
  <c r="G244" i="25"/>
  <c r="G444" i="25"/>
  <c r="I556" i="25"/>
  <c r="E131" i="25"/>
  <c r="E129" i="25"/>
  <c r="E82" i="25"/>
  <c r="E78" i="25" s="1"/>
  <c r="I161" i="25"/>
  <c r="H21" i="25"/>
  <c r="G618" i="25"/>
  <c r="I221" i="25"/>
  <c r="E168" i="25"/>
  <c r="I235" i="25"/>
  <c r="E233" i="25"/>
  <c r="I233" i="25" s="1"/>
  <c r="E231" i="25"/>
  <c r="I231" i="25" s="1"/>
  <c r="I355" i="25"/>
  <c r="H554" i="25"/>
  <c r="H552" i="25"/>
  <c r="E764" i="25"/>
  <c r="I764" i="25" s="1"/>
  <c r="E762" i="25"/>
  <c r="I762" i="25" s="1"/>
  <c r="I766" i="25"/>
  <c r="E901" i="25"/>
  <c r="D37" i="25"/>
  <c r="D36" i="25" s="1"/>
  <c r="D58" i="25"/>
  <c r="H59" i="25"/>
  <c r="H63" i="25"/>
  <c r="H62" i="25" s="1"/>
  <c r="G164" i="25"/>
  <c r="I181" i="25"/>
  <c r="E201" i="25"/>
  <c r="H252" i="25"/>
  <c r="H251" i="25" s="1"/>
  <c r="H247" i="25" s="1"/>
  <c r="I270" i="25"/>
  <c r="I283" i="25"/>
  <c r="H246" i="25"/>
  <c r="I402" i="25"/>
  <c r="G459" i="25"/>
  <c r="I481" i="25"/>
  <c r="I542" i="25"/>
  <c r="E544" i="25"/>
  <c r="I544" i="25" s="1"/>
  <c r="D547" i="25"/>
  <c r="E549" i="25"/>
  <c r="F554" i="25"/>
  <c r="E555" i="25"/>
  <c r="I608" i="25"/>
  <c r="F641" i="25"/>
  <c r="I707" i="25"/>
  <c r="I820" i="25"/>
  <c r="E1018" i="25"/>
  <c r="I1018" i="25" s="1"/>
  <c r="E28" i="25"/>
  <c r="D46" i="25"/>
  <c r="F51" i="25"/>
  <c r="H53" i="25"/>
  <c r="D59" i="25"/>
  <c r="E59" i="25" s="1"/>
  <c r="F78" i="25"/>
  <c r="G92" i="25"/>
  <c r="F59" i="25"/>
  <c r="F56" i="25" s="1"/>
  <c r="H98" i="25"/>
  <c r="E99" i="25"/>
  <c r="E101" i="25"/>
  <c r="I101" i="25" s="1"/>
  <c r="G104" i="25"/>
  <c r="G103" i="25" s="1"/>
  <c r="H111" i="25"/>
  <c r="H104" i="25" s="1"/>
  <c r="H103" i="25" s="1"/>
  <c r="I126" i="25"/>
  <c r="E125" i="25"/>
  <c r="D128" i="25"/>
  <c r="D124" i="25" s="1"/>
  <c r="D173" i="25"/>
  <c r="D178" i="25"/>
  <c r="H180" i="25"/>
  <c r="E195" i="25"/>
  <c r="H192" i="25"/>
  <c r="H191" i="25" s="1"/>
  <c r="I214" i="25"/>
  <c r="E213" i="25"/>
  <c r="F257" i="25"/>
  <c r="F252" i="25" s="1"/>
  <c r="F251" i="25" s="1"/>
  <c r="F247" i="25" s="1"/>
  <c r="D261" i="25"/>
  <c r="E271" i="25"/>
  <c r="I271" i="25" s="1"/>
  <c r="E275" i="25"/>
  <c r="F287" i="25"/>
  <c r="F280" i="25" s="1"/>
  <c r="F279" i="25" s="1"/>
  <c r="I289" i="25"/>
  <c r="E288" i="25"/>
  <c r="E309" i="25"/>
  <c r="G334" i="25"/>
  <c r="G333" i="25" s="1"/>
  <c r="G386" i="25" s="1"/>
  <c r="I342" i="25"/>
  <c r="E346" i="25"/>
  <c r="E368" i="25"/>
  <c r="I368" i="25" s="1"/>
  <c r="E366" i="25"/>
  <c r="I366" i="25" s="1"/>
  <c r="I405" i="25"/>
  <c r="D450" i="25"/>
  <c r="F452" i="25"/>
  <c r="G452" i="25"/>
  <c r="G450" i="25"/>
  <c r="I463" i="25"/>
  <c r="F466" i="25"/>
  <c r="E535" i="25"/>
  <c r="D538" i="25"/>
  <c r="H538" i="25"/>
  <c r="D51" i="25"/>
  <c r="D545" i="25"/>
  <c r="I550" i="25"/>
  <c r="H57" i="25"/>
  <c r="D618" i="25"/>
  <c r="E600" i="25"/>
  <c r="I600" i="25" s="1"/>
  <c r="E598" i="25"/>
  <c r="I598" i="25" s="1"/>
  <c r="I602" i="25"/>
  <c r="E613" i="25"/>
  <c r="I613" i="25" s="1"/>
  <c r="I650" i="25"/>
  <c r="E648" i="25"/>
  <c r="I648" i="25" s="1"/>
  <c r="E646" i="25"/>
  <c r="I664" i="25"/>
  <c r="E662" i="25"/>
  <c r="I662" i="25" s="1"/>
  <c r="E660" i="25"/>
  <c r="I660" i="25" s="1"/>
  <c r="F737" i="25"/>
  <c r="F730" i="25" s="1"/>
  <c r="F729" i="25" s="1"/>
  <c r="E813" i="25"/>
  <c r="I860" i="25"/>
  <c r="E807" i="25"/>
  <c r="I807" i="25" s="1"/>
  <c r="F885" i="25"/>
  <c r="F887" i="25"/>
  <c r="D887" i="25"/>
  <c r="E890" i="25"/>
  <c r="I890" i="25" s="1"/>
  <c r="I33" i="25"/>
  <c r="E58" i="25"/>
  <c r="G280" i="25"/>
  <c r="G279" i="25" s="1"/>
  <c r="E363" i="25"/>
  <c r="I410" i="25"/>
  <c r="I461" i="25"/>
  <c r="D554" i="25"/>
  <c r="D552" i="25"/>
  <c r="I642" i="25"/>
  <c r="I692" i="25"/>
  <c r="E691" i="25"/>
  <c r="I691" i="25" s="1"/>
  <c r="I731" i="25"/>
  <c r="I772" i="25"/>
  <c r="E771" i="25"/>
  <c r="I771" i="25" s="1"/>
  <c r="D17" i="25"/>
  <c r="F30" i="25"/>
  <c r="H46" i="25"/>
  <c r="G44" i="25"/>
  <c r="D85" i="25"/>
  <c r="D83" i="25"/>
  <c r="F92" i="25"/>
  <c r="F90" i="25"/>
  <c r="E96" i="25"/>
  <c r="I96" i="25" s="1"/>
  <c r="E60" i="25"/>
  <c r="I187" i="25"/>
  <c r="H212" i="25"/>
  <c r="E335" i="25"/>
  <c r="D45" i="25"/>
  <c r="E45" i="25" s="1"/>
  <c r="D452" i="25"/>
  <c r="I468" i="25"/>
  <c r="E469" i="25"/>
  <c r="I469" i="25" s="1"/>
  <c r="I486" i="25"/>
  <c r="I526" i="25"/>
  <c r="E525" i="25"/>
  <c r="I525" i="25" s="1"/>
  <c r="H547" i="25"/>
  <c r="H51" i="25"/>
  <c r="E558" i="25"/>
  <c r="I558" i="25" s="1"/>
  <c r="H618" i="25"/>
  <c r="E569" i="25"/>
  <c r="I587" i="25"/>
  <c r="I591" i="25"/>
  <c r="I601" i="25"/>
  <c r="E548" i="25"/>
  <c r="G675" i="25"/>
  <c r="G674" i="25" s="1"/>
  <c r="G727" i="25" s="1"/>
  <c r="E738" i="25"/>
  <c r="I739" i="25"/>
  <c r="I896" i="25"/>
  <c r="E892" i="25"/>
  <c r="E894" i="25"/>
  <c r="D15" i="25"/>
  <c r="G17" i="25"/>
  <c r="F22" i="25"/>
  <c r="E29" i="25"/>
  <c r="I29" i="25" s="1"/>
  <c r="G45" i="25"/>
  <c r="D53" i="25"/>
  <c r="G58" i="25"/>
  <c r="I88" i="25"/>
  <c r="G90" i="25"/>
  <c r="G75" i="25" s="1"/>
  <c r="G71" i="25" s="1"/>
  <c r="I94" i="25"/>
  <c r="E107" i="25"/>
  <c r="E112" i="25"/>
  <c r="I113" i="25"/>
  <c r="F124" i="25"/>
  <c r="F156" i="25" s="1"/>
  <c r="D164" i="25"/>
  <c r="D166" i="25"/>
  <c r="H164" i="25"/>
  <c r="G171" i="25"/>
  <c r="E176" i="25"/>
  <c r="I176" i="25" s="1"/>
  <c r="E182" i="25"/>
  <c r="F212" i="25"/>
  <c r="D255" i="25"/>
  <c r="H254" i="25"/>
  <c r="F259" i="25"/>
  <c r="E261" i="25"/>
  <c r="I261" i="25" s="1"/>
  <c r="E259" i="25"/>
  <c r="I263" i="25"/>
  <c r="G266" i="25"/>
  <c r="F268" i="25"/>
  <c r="F266" i="25"/>
  <c r="G287" i="25"/>
  <c r="F304" i="25"/>
  <c r="F300" i="25" s="1"/>
  <c r="E308" i="25"/>
  <c r="E337" i="25"/>
  <c r="D354" i="25"/>
  <c r="D386" i="25" s="1"/>
  <c r="F358" i="25"/>
  <c r="F354" i="25" s="1"/>
  <c r="F386" i="25" s="1"/>
  <c r="I377" i="25"/>
  <c r="E375" i="25"/>
  <c r="I375" i="25" s="1"/>
  <c r="E373" i="25"/>
  <c r="I373" i="25" s="1"/>
  <c r="I390" i="25"/>
  <c r="D413" i="25"/>
  <c r="D409" i="25" s="1"/>
  <c r="I423" i="25"/>
  <c r="I432" i="25"/>
  <c r="E430" i="25"/>
  <c r="I430" i="25" s="1"/>
  <c r="E428" i="25"/>
  <c r="I428" i="25" s="1"/>
  <c r="H450" i="25"/>
  <c r="G457" i="25"/>
  <c r="G466" i="25"/>
  <c r="I472" i="25"/>
  <c r="I473" i="25"/>
  <c r="D444" i="25"/>
  <c r="I507" i="25"/>
  <c r="E505" i="25"/>
  <c r="E503" i="25"/>
  <c r="I514" i="25"/>
  <c r="E512" i="25"/>
  <c r="I512" i="25" s="1"/>
  <c r="E510" i="25"/>
  <c r="I510" i="25" s="1"/>
  <c r="H545" i="25"/>
  <c r="F628" i="25"/>
  <c r="F621" i="25" s="1"/>
  <c r="F620" i="25" s="1"/>
  <c r="I638" i="25"/>
  <c r="E637" i="25"/>
  <c r="I637" i="25" s="1"/>
  <c r="I704" i="25"/>
  <c r="E702" i="25"/>
  <c r="I702" i="25" s="1"/>
  <c r="E700" i="25"/>
  <c r="E733" i="25"/>
  <c r="I733" i="25" s="1"/>
  <c r="E742" i="25"/>
  <c r="I742" i="25" s="1"/>
  <c r="H870" i="25"/>
  <c r="H784" i="25"/>
  <c r="E922" i="25"/>
  <c r="I922" i="25" s="1"/>
  <c r="I924" i="25"/>
  <c r="I928" i="25"/>
  <c r="E927" i="25"/>
  <c r="H930" i="25"/>
  <c r="H926" i="25" s="1"/>
  <c r="H958" i="25" s="1"/>
  <c r="E933" i="25"/>
  <c r="I933" i="25" s="1"/>
  <c r="E906" i="25"/>
  <c r="I936" i="25"/>
  <c r="E931" i="25"/>
  <c r="D300" i="25"/>
  <c r="D332" i="25" s="1"/>
  <c r="I301" i="25"/>
  <c r="H358" i="25"/>
  <c r="H354" i="25" s="1"/>
  <c r="F413" i="25"/>
  <c r="F409" i="25" s="1"/>
  <c r="I436" i="25"/>
  <c r="E454" i="25"/>
  <c r="I499" i="25"/>
  <c r="F540" i="25"/>
  <c r="F538" i="25"/>
  <c r="I697" i="25"/>
  <c r="E696" i="25"/>
  <c r="D730" i="25"/>
  <c r="D729" i="25" s="1"/>
  <c r="H806" i="25"/>
  <c r="H804" i="25"/>
  <c r="E849" i="25"/>
  <c r="I849" i="25" s="1"/>
  <c r="E859" i="25"/>
  <c r="I859" i="25" s="1"/>
  <c r="I882" i="25"/>
  <c r="E880" i="25"/>
  <c r="I880" i="25" s="1"/>
  <c r="G958" i="25"/>
  <c r="I971" i="25"/>
  <c r="E969" i="25"/>
  <c r="I988" i="25"/>
  <c r="E177" i="25"/>
  <c r="I177" i="25" s="1"/>
  <c r="F180" i="25"/>
  <c r="F178" i="25"/>
  <c r="E183" i="25"/>
  <c r="I183" i="25" s="1"/>
  <c r="I239" i="25"/>
  <c r="E292" i="25"/>
  <c r="I292" i="25" s="1"/>
  <c r="E296" i="25"/>
  <c r="I296" i="25" s="1"/>
  <c r="I302" i="25"/>
  <c r="E350" i="25"/>
  <c r="I350" i="25" s="1"/>
  <c r="I381" i="25"/>
  <c r="G409" i="25"/>
  <c r="I437" i="25"/>
  <c r="D459" i="25"/>
  <c r="D457" i="25"/>
  <c r="H459" i="25"/>
  <c r="H457" i="25"/>
  <c r="E470" i="25"/>
  <c r="I470" i="25" s="1"/>
  <c r="H502" i="25"/>
  <c r="H498" i="25" s="1"/>
  <c r="H530" i="25" s="1"/>
  <c r="G547" i="25"/>
  <c r="G545" i="25"/>
  <c r="G537" i="25" s="1"/>
  <c r="G533" i="25" s="1"/>
  <c r="F586" i="25"/>
  <c r="F618" i="25" s="1"/>
  <c r="E624" i="25"/>
  <c r="H621" i="25"/>
  <c r="H620" i="25" s="1"/>
  <c r="D628" i="25"/>
  <c r="D621" i="25" s="1"/>
  <c r="D620" i="25" s="1"/>
  <c r="E629" i="25"/>
  <c r="H699" i="25"/>
  <c r="H695" i="25" s="1"/>
  <c r="I751" i="25"/>
  <c r="F754" i="25"/>
  <c r="E801" i="25"/>
  <c r="D804" i="25"/>
  <c r="E808" i="25"/>
  <c r="I815" i="25"/>
  <c r="F784" i="25"/>
  <c r="E883" i="25"/>
  <c r="I883" i="25" s="1"/>
  <c r="H968" i="25"/>
  <c r="H961" i="25" s="1"/>
  <c r="H960" i="25" s="1"/>
  <c r="I978" i="25"/>
  <c r="E977" i="25"/>
  <c r="I977" i="25" s="1"/>
  <c r="F682" i="25"/>
  <c r="F675" i="25" s="1"/>
  <c r="F674" i="25" s="1"/>
  <c r="G730" i="25"/>
  <c r="G729" i="25" s="1"/>
  <c r="G782" i="25" s="1"/>
  <c r="D750" i="25"/>
  <c r="I802" i="25"/>
  <c r="G806" i="25"/>
  <c r="G825" i="25"/>
  <c r="E839" i="25"/>
  <c r="I840" i="25"/>
  <c r="I847" i="25"/>
  <c r="F880" i="25"/>
  <c r="F878" i="25"/>
  <c r="F877" i="25" s="1"/>
  <c r="F873" i="25" s="1"/>
  <c r="E913" i="25"/>
  <c r="I913" i="25" s="1"/>
  <c r="D799" i="25"/>
  <c r="D797" i="25"/>
  <c r="H799" i="25"/>
  <c r="H797" i="25"/>
  <c r="I810" i="25"/>
  <c r="G887" i="25"/>
  <c r="G885" i="25"/>
  <c r="G877" i="25" s="1"/>
  <c r="G873" i="25" s="1"/>
  <c r="I942" i="25"/>
  <c r="E940" i="25"/>
  <c r="I940" i="25" s="1"/>
  <c r="E938" i="25"/>
  <c r="I938" i="25" s="1"/>
  <c r="E973" i="25"/>
  <c r="I973" i="25" s="1"/>
  <c r="I974" i="25"/>
  <c r="I982" i="25"/>
  <c r="E985" i="25"/>
  <c r="I985" i="25" s="1"/>
  <c r="I1095" i="25"/>
  <c r="E787" i="25"/>
  <c r="F792" i="25"/>
  <c r="G818" i="25"/>
  <c r="G817" i="25" s="1"/>
  <c r="E826" i="25"/>
  <c r="E830" i="25"/>
  <c r="I830" i="25" s="1"/>
  <c r="I861" i="25"/>
  <c r="I875" i="25"/>
  <c r="E889" i="25"/>
  <c r="D894" i="25"/>
  <c r="D892" i="25"/>
  <c r="D877" i="25" s="1"/>
  <c r="D873" i="25" s="1"/>
  <c r="H894" i="25"/>
  <c r="H892" i="25"/>
  <c r="I895" i="25"/>
  <c r="I950" i="25"/>
  <c r="I953" i="25"/>
  <c r="F981" i="25"/>
  <c r="I1017" i="25"/>
  <c r="I1029" i="25"/>
  <c r="E1027" i="25"/>
  <c r="I1027" i="25" s="1"/>
  <c r="E1031" i="25"/>
  <c r="I1031" i="25" s="1"/>
  <c r="I1032" i="25"/>
  <c r="E1086" i="25"/>
  <c r="I1086" i="25" s="1"/>
  <c r="I1087" i="25"/>
  <c r="E678" i="25"/>
  <c r="D682" i="25"/>
  <c r="D675" i="25" s="1"/>
  <c r="D674" i="25" s="1"/>
  <c r="D727" i="25" s="1"/>
  <c r="E683" i="25"/>
  <c r="F750" i="25"/>
  <c r="I831" i="25"/>
  <c r="F842" i="25"/>
  <c r="F838" i="25" s="1"/>
  <c r="F870" i="25" s="1"/>
  <c r="E857" i="25"/>
  <c r="I857" i="25" s="1"/>
  <c r="I948" i="25"/>
  <c r="I954" i="25"/>
  <c r="G981" i="25"/>
  <c r="G1013" i="25" s="1"/>
  <c r="I1008" i="25"/>
  <c r="I1072" i="25"/>
  <c r="D1035" i="25"/>
  <c r="I1036" i="25"/>
  <c r="I1062" i="25"/>
  <c r="D1090" i="25"/>
  <c r="E1091" i="25"/>
  <c r="I1092" i="25"/>
  <c r="I1117" i="25"/>
  <c r="I949" i="25"/>
  <c r="E947" i="25"/>
  <c r="I947" i="25" s="1"/>
  <c r="I1058" i="25"/>
  <c r="E1056" i="25"/>
  <c r="I1056" i="25" s="1"/>
  <c r="E1054" i="25"/>
  <c r="I1054" i="25" s="1"/>
  <c r="D1070" i="25"/>
  <c r="D1069" i="25" s="1"/>
  <c r="F1077" i="25"/>
  <c r="F1070" i="25" s="1"/>
  <c r="F1069" i="25" s="1"/>
  <c r="E1082" i="25"/>
  <c r="I1082" i="25" s="1"/>
  <c r="E1109" i="25"/>
  <c r="I1109" i="25" s="1"/>
  <c r="E1111" i="25"/>
  <c r="I1111" i="25" s="1"/>
  <c r="E1000" i="25"/>
  <c r="I1000" i="25" s="1"/>
  <c r="E1002" i="25"/>
  <c r="I1002" i="25" s="1"/>
  <c r="E1047" i="25"/>
  <c r="I1047" i="25" s="1"/>
  <c r="E1049" i="25"/>
  <c r="I1049" i="25" s="1"/>
  <c r="E1102" i="25"/>
  <c r="I1102" i="25" s="1"/>
  <c r="E1104" i="25"/>
  <c r="I1104" i="25" s="1"/>
  <c r="E668" i="24"/>
  <c r="E176" i="24"/>
  <c r="E891" i="24"/>
  <c r="E897" i="24"/>
  <c r="I897" i="24" s="1"/>
  <c r="E1117" i="24"/>
  <c r="E28" i="24"/>
  <c r="I28" i="24" s="1"/>
  <c r="E175" i="24"/>
  <c r="E171" i="24" s="1"/>
  <c r="E624" i="24"/>
  <c r="H1070" i="24"/>
  <c r="H1069" i="24" s="1"/>
  <c r="E27" i="24"/>
  <c r="E1062" i="24"/>
  <c r="I1062" i="24" s="1"/>
  <c r="E167" i="24"/>
  <c r="G216" i="24"/>
  <c r="G212" i="24" s="1"/>
  <c r="C547" i="24"/>
  <c r="E696" i="24"/>
  <c r="I696" i="24" s="1"/>
  <c r="H26" i="24"/>
  <c r="G30" i="24"/>
  <c r="E561" i="24"/>
  <c r="I561" i="24" s="1"/>
  <c r="F590" i="24"/>
  <c r="F586" i="24" s="1"/>
  <c r="F618" i="24" s="1"/>
  <c r="E802" i="24"/>
  <c r="I802" i="24" s="1"/>
  <c r="H797" i="24"/>
  <c r="E808" i="24"/>
  <c r="I808" i="24" s="1"/>
  <c r="G26" i="24"/>
  <c r="E31" i="24"/>
  <c r="I31" i="24" s="1"/>
  <c r="E86" i="24"/>
  <c r="I86" i="24" s="1"/>
  <c r="H128" i="24"/>
  <c r="H124" i="24" s="1"/>
  <c r="G199" i="24"/>
  <c r="G192" i="24" s="1"/>
  <c r="G191" i="24" s="1"/>
  <c r="F754" i="24"/>
  <c r="F750" i="24" s="1"/>
  <c r="G842" i="24"/>
  <c r="G838" i="24" s="1"/>
  <c r="E213" i="24"/>
  <c r="I213" i="24" s="1"/>
  <c r="G173" i="24"/>
  <c r="I176" i="24"/>
  <c r="H1094" i="24"/>
  <c r="H1090" i="24" s="1"/>
  <c r="H1122" i="24" s="1"/>
  <c r="E16" i="24"/>
  <c r="I16" i="24" s="1"/>
  <c r="D30" i="24"/>
  <c r="E161" i="24"/>
  <c r="E160" i="24" s="1"/>
  <c r="I160" i="24" s="1"/>
  <c r="E462" i="24"/>
  <c r="I462" i="24" s="1"/>
  <c r="G53" i="24"/>
  <c r="H502" i="24"/>
  <c r="H498" i="24" s="1"/>
  <c r="H530" i="24" s="1"/>
  <c r="C538" i="24"/>
  <c r="E557" i="24"/>
  <c r="I557" i="24" s="1"/>
  <c r="G699" i="24"/>
  <c r="G695" i="24" s="1"/>
  <c r="H1015" i="24"/>
  <c r="H1014" i="24" s="1"/>
  <c r="E177" i="24"/>
  <c r="I177" i="24" s="1"/>
  <c r="G261" i="24"/>
  <c r="E707" i="24"/>
  <c r="I707" i="24" s="1"/>
  <c r="E909" i="24"/>
  <c r="I909" i="24" s="1"/>
  <c r="H53" i="24"/>
  <c r="H59" i="24"/>
  <c r="E15" i="24"/>
  <c r="I15" i="24" s="1"/>
  <c r="E95" i="24"/>
  <c r="I95" i="24" s="1"/>
  <c r="E112" i="24"/>
  <c r="I112" i="24" s="1"/>
  <c r="G128" i="24"/>
  <c r="G124" i="24" s="1"/>
  <c r="H257" i="24"/>
  <c r="H45" i="24" s="1"/>
  <c r="E24" i="24"/>
  <c r="E184" i="24"/>
  <c r="I184" i="24" s="1"/>
  <c r="H180" i="24"/>
  <c r="E269" i="24"/>
  <c r="I269" i="24" s="1"/>
  <c r="E563" i="24"/>
  <c r="I563" i="24" s="1"/>
  <c r="E629" i="24"/>
  <c r="I629" i="24" s="1"/>
  <c r="D754" i="24"/>
  <c r="D750" i="24" s="1"/>
  <c r="D782" i="24" s="1"/>
  <c r="E800" i="24"/>
  <c r="C845" i="24"/>
  <c r="E890" i="24"/>
  <c r="I890" i="24" s="1"/>
  <c r="F58" i="24"/>
  <c r="D560" i="24"/>
  <c r="G913" i="24"/>
  <c r="C92" i="24"/>
  <c r="C413" i="24"/>
  <c r="C409" i="24" s="1"/>
  <c r="D37" i="24"/>
  <c r="D36" i="24" s="1"/>
  <c r="H699" i="24"/>
  <c r="H695" i="24" s="1"/>
  <c r="G792" i="24"/>
  <c r="D358" i="24"/>
  <c r="D354" i="24" s="1"/>
  <c r="F259" i="24"/>
  <c r="E277" i="24"/>
  <c r="I277" i="24" s="1"/>
  <c r="F341" i="24"/>
  <c r="F334" i="24" s="1"/>
  <c r="F333" i="24" s="1"/>
  <c r="G46" i="24"/>
  <c r="E543" i="24"/>
  <c r="I543" i="24" s="1"/>
  <c r="D552" i="24"/>
  <c r="I643" i="24"/>
  <c r="F804" i="24"/>
  <c r="E263" i="24"/>
  <c r="I263" i="24" s="1"/>
  <c r="G621" i="24"/>
  <c r="G620" i="24" s="1"/>
  <c r="C699" i="24"/>
  <c r="C695" i="24" s="1"/>
  <c r="H930" i="24"/>
  <c r="H926" i="24" s="1"/>
  <c r="H958" i="24" s="1"/>
  <c r="C25" i="24"/>
  <c r="C22" i="24" s="1"/>
  <c r="E32" i="24"/>
  <c r="I32" i="24" s="1"/>
  <c r="H30" i="24"/>
  <c r="F52" i="24"/>
  <c r="D53" i="24"/>
  <c r="E143" i="24"/>
  <c r="I143" i="24" s="1"/>
  <c r="I151" i="24"/>
  <c r="D178" i="24"/>
  <c r="E183" i="24"/>
  <c r="I183" i="24" s="1"/>
  <c r="H178" i="24"/>
  <c r="C200" i="24"/>
  <c r="C199" i="24" s="1"/>
  <c r="C192" i="24" s="1"/>
  <c r="C191" i="24" s="1"/>
  <c r="G259" i="24"/>
  <c r="H341" i="24"/>
  <c r="H334" i="24" s="1"/>
  <c r="H333" i="24" s="1"/>
  <c r="E460" i="24"/>
  <c r="I460" i="24" s="1"/>
  <c r="E470" i="24"/>
  <c r="I470" i="24" s="1"/>
  <c r="E605" i="24"/>
  <c r="I605" i="24" s="1"/>
  <c r="F892" i="24"/>
  <c r="E922" i="24"/>
  <c r="I922" i="24" s="1"/>
  <c r="G930" i="24"/>
  <c r="G926" i="24" s="1"/>
  <c r="G958" i="24" s="1"/>
  <c r="E249" i="24"/>
  <c r="E248" i="24" s="1"/>
  <c r="I248" i="24" s="1"/>
  <c r="C248" i="24"/>
  <c r="C268" i="24"/>
  <c r="I1025" i="24"/>
  <c r="E1023" i="24"/>
  <c r="I1023" i="24" s="1"/>
  <c r="F1022" i="24"/>
  <c r="F1015" i="24" s="1"/>
  <c r="F1014" i="24" s="1"/>
  <c r="C361" i="24"/>
  <c r="C359" i="24"/>
  <c r="C358" i="24" s="1"/>
  <c r="C354" i="24" s="1"/>
  <c r="E646" i="24"/>
  <c r="I646" i="24" s="1"/>
  <c r="E648" i="24"/>
  <c r="I648" i="24" s="1"/>
  <c r="I650" i="24"/>
  <c r="H818" i="24"/>
  <c r="H817" i="24" s="1"/>
  <c r="H784" i="24" s="1"/>
  <c r="D842" i="24"/>
  <c r="H43" i="24"/>
  <c r="I891" i="24"/>
  <c r="C892" i="24"/>
  <c r="C894" i="24"/>
  <c r="E945" i="24"/>
  <c r="I945" i="24" s="1"/>
  <c r="F51" i="24"/>
  <c r="G58" i="24"/>
  <c r="H60" i="24"/>
  <c r="F65" i="24"/>
  <c r="H216" i="24"/>
  <c r="H212" i="24" s="1"/>
  <c r="F261" i="24"/>
  <c r="C266" i="24"/>
  <c r="F396" i="24"/>
  <c r="F389" i="24" s="1"/>
  <c r="F388" i="24" s="1"/>
  <c r="I506" i="24"/>
  <c r="E453" i="24"/>
  <c r="I453" i="24" s="1"/>
  <c r="D534" i="24"/>
  <c r="D59" i="24"/>
  <c r="I848" i="24"/>
  <c r="F894" i="24"/>
  <c r="I924" i="24"/>
  <c r="C52" i="24"/>
  <c r="H44" i="24"/>
  <c r="F83" i="24"/>
  <c r="G52" i="24"/>
  <c r="E89" i="24"/>
  <c r="I89" i="24" s="1"/>
  <c r="G90" i="24"/>
  <c r="G358" i="24"/>
  <c r="G354" i="24" s="1"/>
  <c r="E455" i="24"/>
  <c r="I455" i="24" s="1"/>
  <c r="F540" i="24"/>
  <c r="D545" i="24"/>
  <c r="E550" i="24"/>
  <c r="I550" i="24" s="1"/>
  <c r="E558" i="24"/>
  <c r="I558" i="24" s="1"/>
  <c r="H621" i="24"/>
  <c r="H620" i="24" s="1"/>
  <c r="H799" i="24"/>
  <c r="C796" i="24"/>
  <c r="C790" i="24" s="1"/>
  <c r="E849" i="24"/>
  <c r="I849" i="24" s="1"/>
  <c r="G22" i="24"/>
  <c r="H52" i="24"/>
  <c r="H65" i="24"/>
  <c r="F216" i="24"/>
  <c r="F212" i="24" s="1"/>
  <c r="E257" i="24"/>
  <c r="E308" i="24"/>
  <c r="E255" i="24" s="1"/>
  <c r="F413" i="24"/>
  <c r="F409" i="24" s="1"/>
  <c r="G413" i="24"/>
  <c r="G409" i="24" s="1"/>
  <c r="C485" i="24"/>
  <c r="H485" i="24"/>
  <c r="H590" i="24"/>
  <c r="H586" i="24" s="1"/>
  <c r="H618" i="24" s="1"/>
  <c r="E633" i="24"/>
  <c r="I633" i="24" s="1"/>
  <c r="D790" i="24"/>
  <c r="G968" i="24"/>
  <c r="G961" i="24" s="1"/>
  <c r="G960" i="24" s="1"/>
  <c r="D985" i="24"/>
  <c r="D981" i="24" s="1"/>
  <c r="C1022" i="24"/>
  <c r="C1015" i="24" s="1"/>
  <c r="C1014" i="24" s="1"/>
  <c r="C1039" i="24"/>
  <c r="C1035" i="24" s="1"/>
  <c r="H1039" i="24"/>
  <c r="H1035" i="24" s="1"/>
  <c r="E977" i="24"/>
  <c r="I977" i="24" s="1"/>
  <c r="H985" i="24"/>
  <c r="H981" i="24" s="1"/>
  <c r="I24" i="24"/>
  <c r="E29" i="24"/>
  <c r="I29" i="24" s="1"/>
  <c r="G50" i="24"/>
  <c r="G63" i="24"/>
  <c r="G62" i="24" s="1"/>
  <c r="D65" i="24"/>
  <c r="E136" i="24"/>
  <c r="I136" i="24" s="1"/>
  <c r="E145" i="24"/>
  <c r="I145" i="24" s="1"/>
  <c r="G171" i="24"/>
  <c r="G180" i="24"/>
  <c r="G43" i="24"/>
  <c r="E264" i="24"/>
  <c r="I264" i="24" s="1"/>
  <c r="F57" i="24"/>
  <c r="D266" i="24"/>
  <c r="E271" i="24"/>
  <c r="H304" i="24"/>
  <c r="H300" i="24" s="1"/>
  <c r="D304" i="24"/>
  <c r="D300" i="24" s="1"/>
  <c r="G341" i="24"/>
  <c r="G334" i="24" s="1"/>
  <c r="G333" i="24" s="1"/>
  <c r="E454" i="24"/>
  <c r="I454" i="24" s="1"/>
  <c r="H450" i="24"/>
  <c r="G452" i="24"/>
  <c r="E469" i="24"/>
  <c r="I469" i="24" s="1"/>
  <c r="E494" i="24"/>
  <c r="I494" i="24" s="1"/>
  <c r="E535" i="24"/>
  <c r="E534" i="24" s="1"/>
  <c r="I534" i="24" s="1"/>
  <c r="F538" i="24"/>
  <c r="E544" i="24"/>
  <c r="I544" i="24" s="1"/>
  <c r="H545" i="24"/>
  <c r="C628" i="24"/>
  <c r="C621" i="24" s="1"/>
  <c r="C620" i="24" s="1"/>
  <c r="I635" i="24"/>
  <c r="G754" i="24"/>
  <c r="G750" i="24" s="1"/>
  <c r="G806" i="24"/>
  <c r="E809" i="24"/>
  <c r="I809" i="24" s="1"/>
  <c r="C842" i="24"/>
  <c r="C838" i="24" s="1"/>
  <c r="H842" i="24"/>
  <c r="H838" i="24" s="1"/>
  <c r="H870" i="24" s="1"/>
  <c r="G892" i="24"/>
  <c r="E898" i="24"/>
  <c r="I898" i="24" s="1"/>
  <c r="D968" i="24"/>
  <c r="D961" i="24" s="1"/>
  <c r="D960" i="24" s="1"/>
  <c r="E993" i="24"/>
  <c r="I993" i="24" s="1"/>
  <c r="G985" i="24"/>
  <c r="G981" i="24" s="1"/>
  <c r="D1022" i="24"/>
  <c r="D1015" i="24" s="1"/>
  <c r="D1014" i="24" s="1"/>
  <c r="F1039" i="24"/>
  <c r="F1035" i="24" s="1"/>
  <c r="D1039" i="24"/>
  <c r="D1035" i="24" s="1"/>
  <c r="F1077" i="24"/>
  <c r="F1070" i="24" s="1"/>
  <c r="F1069" i="24" s="1"/>
  <c r="I362" i="24"/>
  <c r="E363" i="24"/>
  <c r="E361" i="24" s="1"/>
  <c r="D256" i="24"/>
  <c r="D44" i="24" s="1"/>
  <c r="I400" i="24"/>
  <c r="E397" i="24"/>
  <c r="I397" i="24" s="1"/>
  <c r="E541" i="24"/>
  <c r="I541" i="24" s="1"/>
  <c r="I594" i="24"/>
  <c r="E607" i="24"/>
  <c r="I607" i="24" s="1"/>
  <c r="I609" i="24"/>
  <c r="I744" i="24"/>
  <c r="E742" i="24"/>
  <c r="I742" i="24" s="1"/>
  <c r="D880" i="24"/>
  <c r="D878" i="24"/>
  <c r="E884" i="24"/>
  <c r="I884" i="24" s="1"/>
  <c r="I1045" i="24"/>
  <c r="E1040" i="24"/>
  <c r="I1040" i="24" s="1"/>
  <c r="D46" i="24"/>
  <c r="F50" i="24"/>
  <c r="E182" i="24"/>
  <c r="G178" i="24"/>
  <c r="E187" i="24"/>
  <c r="I187" i="24" s="1"/>
  <c r="I227" i="24"/>
  <c r="G268" i="24"/>
  <c r="G266" i="24"/>
  <c r="C452" i="24"/>
  <c r="I507" i="24"/>
  <c r="E505" i="24"/>
  <c r="I505" i="24" s="1"/>
  <c r="E548" i="24"/>
  <c r="I548" i="24" s="1"/>
  <c r="I601" i="24"/>
  <c r="E746" i="24"/>
  <c r="I746" i="24" s="1"/>
  <c r="I748" i="24"/>
  <c r="E19" i="24"/>
  <c r="I19" i="24" s="1"/>
  <c r="H22" i="24"/>
  <c r="F22" i="24"/>
  <c r="D26" i="24"/>
  <c r="F26" i="24"/>
  <c r="C30" i="24"/>
  <c r="E33" i="24"/>
  <c r="I33" i="24" s="1"/>
  <c r="H37" i="24"/>
  <c r="H36" i="24" s="1"/>
  <c r="D52" i="24"/>
  <c r="G92" i="24"/>
  <c r="F60" i="24"/>
  <c r="G111" i="24"/>
  <c r="G104" i="24" s="1"/>
  <c r="G103" i="24" s="1"/>
  <c r="E120" i="24"/>
  <c r="I120" i="24" s="1"/>
  <c r="E138" i="24"/>
  <c r="I138" i="24" s="1"/>
  <c r="E169" i="24"/>
  <c r="I169" i="24" s="1"/>
  <c r="D180" i="24"/>
  <c r="G17" i="24"/>
  <c r="H199" i="24"/>
  <c r="H192" i="24" s="1"/>
  <c r="H191" i="24" s="1"/>
  <c r="E270" i="24"/>
  <c r="I370" i="24"/>
  <c r="E368" i="24"/>
  <c r="I368" i="24" s="1"/>
  <c r="D459" i="24"/>
  <c r="E467" i="24"/>
  <c r="I467" i="24" s="1"/>
  <c r="E486" i="24"/>
  <c r="E503" i="24"/>
  <c r="I503" i="24" s="1"/>
  <c r="I774" i="24"/>
  <c r="E769" i="24"/>
  <c r="I769" i="24" s="1"/>
  <c r="E771" i="24"/>
  <c r="I771" i="24" s="1"/>
  <c r="I979" i="24"/>
  <c r="E995" i="24"/>
  <c r="I995" i="24" s="1"/>
  <c r="I999" i="24"/>
  <c r="I1003" i="24"/>
  <c r="E895" i="24"/>
  <c r="I895" i="24" s="1"/>
  <c r="C1070" i="24"/>
  <c r="C1069" i="24" s="1"/>
  <c r="E1097" i="24"/>
  <c r="I1097" i="24" s="1"/>
  <c r="D111" i="24"/>
  <c r="D104" i="24" s="1"/>
  <c r="D103" i="24" s="1"/>
  <c r="D70" i="24" s="1"/>
  <c r="D17" i="24"/>
  <c r="I113" i="24"/>
  <c r="I140" i="24"/>
  <c r="I147" i="24"/>
  <c r="E23" i="24"/>
  <c r="I23" i="24" s="1"/>
  <c r="G59" i="24"/>
  <c r="F63" i="24"/>
  <c r="F62" i="24" s="1"/>
  <c r="G37" i="24"/>
  <c r="G36" i="24" s="1"/>
  <c r="H46" i="24"/>
  <c r="C57" i="24"/>
  <c r="G57" i="24"/>
  <c r="G60" i="24"/>
  <c r="H17" i="24"/>
  <c r="H111" i="24"/>
  <c r="H104" i="24" s="1"/>
  <c r="H103" i="24" s="1"/>
  <c r="F166" i="24"/>
  <c r="F173" i="24"/>
  <c r="I181" i="24"/>
  <c r="E189" i="24"/>
  <c r="I189" i="24" s="1"/>
  <c r="F199" i="24"/>
  <c r="F192" i="24" s="1"/>
  <c r="F191" i="24" s="1"/>
  <c r="D199" i="24"/>
  <c r="D192" i="24" s="1"/>
  <c r="D191" i="24" s="1"/>
  <c r="D158" i="24" s="1"/>
  <c r="I239" i="24"/>
  <c r="E262" i="24"/>
  <c r="I262" i="24" s="1"/>
  <c r="C261" i="24"/>
  <c r="C259" i="24"/>
  <c r="E275" i="24"/>
  <c r="E274" i="24" s="1"/>
  <c r="I274" i="24" s="1"/>
  <c r="H287" i="24"/>
  <c r="H280" i="24" s="1"/>
  <c r="H279" i="24" s="1"/>
  <c r="I290" i="24"/>
  <c r="E288" i="24"/>
  <c r="I288" i="24" s="1"/>
  <c r="D341" i="24"/>
  <c r="D334" i="24" s="1"/>
  <c r="D333" i="24" s="1"/>
  <c r="E342" i="24"/>
  <c r="I342" i="24" s="1"/>
  <c r="I343" i="24"/>
  <c r="E366" i="24"/>
  <c r="I366" i="24" s="1"/>
  <c r="G396" i="24"/>
  <c r="G389" i="24" s="1"/>
  <c r="G388" i="24" s="1"/>
  <c r="E401" i="24"/>
  <c r="I401" i="24" s="1"/>
  <c r="D450" i="24"/>
  <c r="D457" i="24"/>
  <c r="E463" i="24"/>
  <c r="I463" i="24" s="1"/>
  <c r="F502" i="24"/>
  <c r="F498" i="24" s="1"/>
  <c r="F530" i="24" s="1"/>
  <c r="I990" i="24"/>
  <c r="E988" i="24"/>
  <c r="I988" i="24" s="1"/>
  <c r="E986" i="24"/>
  <c r="I986" i="24" s="1"/>
  <c r="E1073" i="24"/>
  <c r="I1073" i="24" s="1"/>
  <c r="H268" i="24"/>
  <c r="H266" i="24"/>
  <c r="D287" i="24"/>
  <c r="D280" i="24" s="1"/>
  <c r="D279" i="24" s="1"/>
  <c r="E292" i="24"/>
  <c r="I292" i="24" s="1"/>
  <c r="G304" i="24"/>
  <c r="G300" i="24" s="1"/>
  <c r="I327" i="24"/>
  <c r="F358" i="24"/>
  <c r="F354" i="24" s="1"/>
  <c r="H396" i="24"/>
  <c r="H389" i="24" s="1"/>
  <c r="H388" i="24" s="1"/>
  <c r="I436" i="24"/>
  <c r="F485" i="24"/>
  <c r="D554" i="24"/>
  <c r="H682" i="24"/>
  <c r="H675" i="24" s="1"/>
  <c r="H674" i="24" s="1"/>
  <c r="E738" i="24"/>
  <c r="I738" i="24" s="1"/>
  <c r="D838" i="24"/>
  <c r="E901" i="24"/>
  <c r="E900" i="24" s="1"/>
  <c r="I900" i="24" s="1"/>
  <c r="E265" i="24"/>
  <c r="I265" i="24" s="1"/>
  <c r="D268" i="24"/>
  <c r="F287" i="24"/>
  <c r="F280" i="24" s="1"/>
  <c r="F279" i="24" s="1"/>
  <c r="I293" i="24"/>
  <c r="I302" i="24"/>
  <c r="F304" i="24"/>
  <c r="F300" i="24" s="1"/>
  <c r="D396" i="24"/>
  <c r="D389" i="24" s="1"/>
  <c r="D388" i="24" s="1"/>
  <c r="D413" i="24"/>
  <c r="D409" i="24" s="1"/>
  <c r="D452" i="24"/>
  <c r="H452" i="24"/>
  <c r="E475" i="24"/>
  <c r="I475" i="24" s="1"/>
  <c r="E481" i="24"/>
  <c r="I481" i="24" s="1"/>
  <c r="D485" i="24"/>
  <c r="E490" i="24"/>
  <c r="I490" i="24" s="1"/>
  <c r="I500" i="24"/>
  <c r="E525" i="24"/>
  <c r="I525" i="24" s="1"/>
  <c r="I526" i="24"/>
  <c r="C540" i="24"/>
  <c r="E549" i="24"/>
  <c r="I549" i="24" s="1"/>
  <c r="G547" i="24"/>
  <c r="I624" i="24"/>
  <c r="E637" i="24"/>
  <c r="I637" i="24" s="1"/>
  <c r="I638" i="24"/>
  <c r="E678" i="24"/>
  <c r="I678" i="24" s="1"/>
  <c r="E709" i="24"/>
  <c r="I709" i="24" s="1"/>
  <c r="I711" i="24"/>
  <c r="G737" i="24"/>
  <c r="G730" i="24" s="1"/>
  <c r="G729" i="24" s="1"/>
  <c r="E794" i="24"/>
  <c r="F797" i="24"/>
  <c r="E830" i="24"/>
  <c r="F842" i="24"/>
  <c r="F838" i="24" s="1"/>
  <c r="I862" i="24"/>
  <c r="E857" i="24"/>
  <c r="I857" i="24" s="1"/>
  <c r="E896" i="24"/>
  <c r="I896" i="24" s="1"/>
  <c r="C913" i="24"/>
  <c r="F961" i="24"/>
  <c r="F960" i="24" s="1"/>
  <c r="E1042" i="24"/>
  <c r="I1042" i="24" s="1"/>
  <c r="I1092" i="24"/>
  <c r="I1100" i="24"/>
  <c r="E1095" i="24"/>
  <c r="I1095" i="24" s="1"/>
  <c r="C590" i="24"/>
  <c r="C586" i="24" s="1"/>
  <c r="C618" i="24" s="1"/>
  <c r="D590" i="24"/>
  <c r="D586" i="24" s="1"/>
  <c r="D618" i="24" s="1"/>
  <c r="I613" i="24"/>
  <c r="F645" i="24"/>
  <c r="F641" i="24" s="1"/>
  <c r="C682" i="24"/>
  <c r="C675" i="24" s="1"/>
  <c r="C674" i="24" s="1"/>
  <c r="D682" i="24"/>
  <c r="D675" i="24" s="1"/>
  <c r="D674" i="24" s="1"/>
  <c r="I722" i="24"/>
  <c r="G804" i="24"/>
  <c r="D825" i="24"/>
  <c r="D818" i="24" s="1"/>
  <c r="D817" i="24" s="1"/>
  <c r="D784" i="24" s="1"/>
  <c r="E826" i="24"/>
  <c r="I826" i="24" s="1"/>
  <c r="G825" i="24"/>
  <c r="G818" i="24" s="1"/>
  <c r="G817" i="24" s="1"/>
  <c r="G784" i="24" s="1"/>
  <c r="I865" i="24"/>
  <c r="E883" i="24"/>
  <c r="I883" i="24" s="1"/>
  <c r="G894" i="24"/>
  <c r="C930" i="24"/>
  <c r="C926" i="24" s="1"/>
  <c r="C958" i="24" s="1"/>
  <c r="F985" i="24"/>
  <c r="F981" i="24" s="1"/>
  <c r="C985" i="24"/>
  <c r="C981" i="24" s="1"/>
  <c r="D1077" i="24"/>
  <c r="D1070" i="24" s="1"/>
  <c r="D1069" i="24" s="1"/>
  <c r="E1082" i="24"/>
  <c r="I1082" i="24" s="1"/>
  <c r="G1077" i="24"/>
  <c r="G1070" i="24" s="1"/>
  <c r="G1069" i="24" s="1"/>
  <c r="G1094" i="24"/>
  <c r="G1090" i="24" s="1"/>
  <c r="I1117" i="24"/>
  <c r="C502" i="24"/>
  <c r="C498" i="24" s="1"/>
  <c r="C530" i="24" s="1"/>
  <c r="D502" i="24"/>
  <c r="D498" i="24" s="1"/>
  <c r="D530" i="24" s="1"/>
  <c r="D547" i="24"/>
  <c r="H547" i="24"/>
  <c r="I588" i="24"/>
  <c r="D628" i="24"/>
  <c r="D621" i="24" s="1"/>
  <c r="D620" i="24" s="1"/>
  <c r="C645" i="24"/>
  <c r="C641" i="24" s="1"/>
  <c r="H645" i="24"/>
  <c r="H641" i="24" s="1"/>
  <c r="I668" i="24"/>
  <c r="E683" i="24"/>
  <c r="I683" i="24" s="1"/>
  <c r="F682" i="24"/>
  <c r="F675" i="24" s="1"/>
  <c r="F674" i="24" s="1"/>
  <c r="F699" i="24"/>
  <c r="F695" i="24" s="1"/>
  <c r="F737" i="24"/>
  <c r="F730" i="24" s="1"/>
  <c r="F729" i="24" s="1"/>
  <c r="H737" i="24"/>
  <c r="H730" i="24" s="1"/>
  <c r="H729" i="24" s="1"/>
  <c r="C754" i="24"/>
  <c r="C750" i="24" s="1"/>
  <c r="G790" i="24"/>
  <c r="E803" i="24"/>
  <c r="I803" i="24" s="1"/>
  <c r="F806" i="24"/>
  <c r="I827" i="24"/>
  <c r="H913" i="24"/>
  <c r="F930" i="24"/>
  <c r="F926" i="24" s="1"/>
  <c r="F958" i="24" s="1"/>
  <c r="D930" i="24"/>
  <c r="D926" i="24" s="1"/>
  <c r="D958" i="24" s="1"/>
  <c r="C968" i="24"/>
  <c r="C961" i="24" s="1"/>
  <c r="C960" i="24" s="1"/>
  <c r="H968" i="24"/>
  <c r="H961" i="24" s="1"/>
  <c r="H960" i="24" s="1"/>
  <c r="I1009" i="24"/>
  <c r="G1022" i="24"/>
  <c r="G1015" i="24" s="1"/>
  <c r="G1014" i="24" s="1"/>
  <c r="G1039" i="24"/>
  <c r="G1035" i="24" s="1"/>
  <c r="E888" i="24"/>
  <c r="I888" i="24" s="1"/>
  <c r="I1083" i="24"/>
  <c r="F1094" i="24"/>
  <c r="F1090" i="24" s="1"/>
  <c r="D1094" i="24"/>
  <c r="D1090" i="24" s="1"/>
  <c r="F254" i="24"/>
  <c r="E79" i="24"/>
  <c r="D78" i="24"/>
  <c r="D76" i="24"/>
  <c r="D22" i="24"/>
  <c r="I27" i="24"/>
  <c r="D85" i="24"/>
  <c r="D83" i="24"/>
  <c r="D51" i="24"/>
  <c r="D92" i="24"/>
  <c r="D90" i="24"/>
  <c r="D58" i="24"/>
  <c r="H92" i="24"/>
  <c r="H90" i="24"/>
  <c r="H58" i="24"/>
  <c r="E101" i="24"/>
  <c r="I101" i="24" s="1"/>
  <c r="C65" i="24"/>
  <c r="D166" i="24"/>
  <c r="D164" i="24"/>
  <c r="F180" i="24"/>
  <c r="F178" i="24"/>
  <c r="E556" i="24"/>
  <c r="C554" i="24"/>
  <c r="C552" i="24"/>
  <c r="C135" i="24"/>
  <c r="C131" i="24" s="1"/>
  <c r="E133" i="24"/>
  <c r="E200" i="24"/>
  <c r="E430" i="24"/>
  <c r="I430" i="24" s="1"/>
  <c r="E428" i="24"/>
  <c r="I428" i="24" s="1"/>
  <c r="F446" i="24"/>
  <c r="F37" i="24"/>
  <c r="F36" i="24" s="1"/>
  <c r="G444" i="24"/>
  <c r="H540" i="24"/>
  <c r="H538" i="24"/>
  <c r="E1031" i="24"/>
  <c r="I1031" i="24" s="1"/>
  <c r="I1032" i="24"/>
  <c r="D50" i="24"/>
  <c r="F59" i="24"/>
  <c r="I122" i="24"/>
  <c r="F131" i="24"/>
  <c r="F129" i="24"/>
  <c r="F128" i="24" s="1"/>
  <c r="F124" i="24" s="1"/>
  <c r="F81" i="24"/>
  <c r="F45" i="24" s="1"/>
  <c r="C173" i="24"/>
  <c r="C178" i="24"/>
  <c r="E208" i="24"/>
  <c r="I208" i="24" s="1"/>
  <c r="E233" i="24"/>
  <c r="I233" i="24" s="1"/>
  <c r="C43" i="24"/>
  <c r="H261" i="24"/>
  <c r="H259" i="24"/>
  <c r="E338" i="24"/>
  <c r="I381" i="24"/>
  <c r="I432" i="24"/>
  <c r="I521" i="24"/>
  <c r="E519" i="24"/>
  <c r="I519" i="24" s="1"/>
  <c r="E517" i="24"/>
  <c r="I517" i="24" s="1"/>
  <c r="H554" i="24"/>
  <c r="H552" i="24"/>
  <c r="I664" i="24"/>
  <c r="E662" i="24"/>
  <c r="I662" i="24" s="1"/>
  <c r="E660" i="24"/>
  <c r="I660" i="24" s="1"/>
  <c r="C26" i="24"/>
  <c r="D43" i="24"/>
  <c r="F46" i="24"/>
  <c r="C59" i="24"/>
  <c r="D60" i="24"/>
  <c r="C37" i="24"/>
  <c r="E73" i="24"/>
  <c r="H76" i="24"/>
  <c r="F44" i="24"/>
  <c r="D45" i="24"/>
  <c r="G85" i="24"/>
  <c r="G83" i="24"/>
  <c r="G51" i="24"/>
  <c r="E88" i="24"/>
  <c r="I88" i="24" s="1"/>
  <c r="F53" i="24"/>
  <c r="C90" i="24"/>
  <c r="D57" i="24"/>
  <c r="H57" i="24"/>
  <c r="E99" i="24"/>
  <c r="C63" i="24"/>
  <c r="H63" i="24"/>
  <c r="H62" i="24" s="1"/>
  <c r="H98" i="24"/>
  <c r="C107" i="24"/>
  <c r="E110" i="24"/>
  <c r="E116" i="24"/>
  <c r="I125" i="24"/>
  <c r="D128" i="24"/>
  <c r="D124" i="24" s="1"/>
  <c r="I152" i="24"/>
  <c r="G166" i="24"/>
  <c r="G164" i="24"/>
  <c r="F171" i="24"/>
  <c r="I174" i="24"/>
  <c r="C180" i="24"/>
  <c r="E195" i="24"/>
  <c r="E204" i="24"/>
  <c r="I204" i="24" s="1"/>
  <c r="D216" i="24"/>
  <c r="D212" i="24" s="1"/>
  <c r="C223" i="24"/>
  <c r="E221" i="24"/>
  <c r="E224" i="24"/>
  <c r="I224" i="24" s="1"/>
  <c r="E226" i="24"/>
  <c r="I226" i="24" s="1"/>
  <c r="I240" i="24"/>
  <c r="F268" i="24"/>
  <c r="F266" i="24"/>
  <c r="I271" i="24"/>
  <c r="G287" i="24"/>
  <c r="G280" i="24" s="1"/>
  <c r="G279" i="24" s="1"/>
  <c r="E296" i="24"/>
  <c r="I296" i="24" s="1"/>
  <c r="E312" i="24"/>
  <c r="I312" i="24" s="1"/>
  <c r="E314" i="24"/>
  <c r="I314" i="24" s="1"/>
  <c r="C341" i="24"/>
  <c r="I403" i="24"/>
  <c r="E405" i="24"/>
  <c r="I405" i="24" s="1"/>
  <c r="E461" i="24"/>
  <c r="C459" i="24"/>
  <c r="C457" i="24"/>
  <c r="G545" i="24"/>
  <c r="G590" i="24"/>
  <c r="G586" i="24" s="1"/>
  <c r="G618" i="24" s="1"/>
  <c r="E593" i="24"/>
  <c r="I593" i="24" s="1"/>
  <c r="E591" i="24"/>
  <c r="D645" i="24"/>
  <c r="D641" i="24" s="1"/>
  <c r="I717" i="24"/>
  <c r="E555" i="24"/>
  <c r="I759" i="24"/>
  <c r="E757" i="24"/>
  <c r="I757" i="24" s="1"/>
  <c r="E755" i="24"/>
  <c r="I766" i="24"/>
  <c r="E764" i="24"/>
  <c r="I764" i="24" s="1"/>
  <c r="E762" i="24"/>
  <c r="I762" i="24" s="1"/>
  <c r="E787" i="24"/>
  <c r="C786" i="24"/>
  <c r="I800" i="24"/>
  <c r="E801" i="24"/>
  <c r="C799" i="24"/>
  <c r="C797" i="24"/>
  <c r="F799" i="24"/>
  <c r="E810" i="24"/>
  <c r="I810" i="24" s="1"/>
  <c r="C804" i="24"/>
  <c r="C806" i="24"/>
  <c r="F43" i="24"/>
  <c r="C44" i="24"/>
  <c r="I249" i="24"/>
  <c r="E321" i="24"/>
  <c r="I321" i="24" s="1"/>
  <c r="E319" i="24"/>
  <c r="I319" i="24" s="1"/>
  <c r="I418" i="24"/>
  <c r="E416" i="24"/>
  <c r="I416" i="24" s="1"/>
  <c r="E414" i="24"/>
  <c r="I835" i="24"/>
  <c r="E834" i="24"/>
  <c r="I834" i="24" s="1"/>
  <c r="E881" i="24"/>
  <c r="I881" i="24" s="1"/>
  <c r="I934" i="24"/>
  <c r="E81" i="24"/>
  <c r="C45" i="24"/>
  <c r="C50" i="24"/>
  <c r="E94" i="24"/>
  <c r="E96" i="24"/>
  <c r="I96" i="24" s="1"/>
  <c r="C60" i="24"/>
  <c r="F18" i="24"/>
  <c r="F107" i="24"/>
  <c r="F17" i="24" s="1"/>
  <c r="C171" i="24"/>
  <c r="E231" i="24"/>
  <c r="I231" i="24" s="1"/>
  <c r="G254" i="24"/>
  <c r="G252" i="24"/>
  <c r="D261" i="24"/>
  <c r="D259" i="24"/>
  <c r="I310" i="24"/>
  <c r="I323" i="24"/>
  <c r="I355" i="24"/>
  <c r="E373" i="24"/>
  <c r="I373" i="24" s="1"/>
  <c r="E375" i="24"/>
  <c r="I375" i="24" s="1"/>
  <c r="D540" i="24"/>
  <c r="D538" i="24"/>
  <c r="E542" i="24"/>
  <c r="C18" i="24"/>
  <c r="E18" i="24" s="1"/>
  <c r="F30" i="24"/>
  <c r="H50" i="24"/>
  <c r="C53" i="24"/>
  <c r="C58" i="24"/>
  <c r="H78" i="24"/>
  <c r="G78" i="24"/>
  <c r="G76" i="24"/>
  <c r="G44" i="24"/>
  <c r="G45" i="24"/>
  <c r="F85" i="24"/>
  <c r="E87" i="24"/>
  <c r="C85" i="24"/>
  <c r="C83" i="24"/>
  <c r="C51" i="24"/>
  <c r="H85" i="24"/>
  <c r="H83" i="24"/>
  <c r="H51" i="24"/>
  <c r="F90" i="24"/>
  <c r="F92" i="24"/>
  <c r="I93" i="24"/>
  <c r="D63" i="24"/>
  <c r="D62" i="24" s="1"/>
  <c r="D98" i="24"/>
  <c r="G65" i="24"/>
  <c r="F164" i="24"/>
  <c r="H166" i="24"/>
  <c r="H164" i="24"/>
  <c r="D173" i="24"/>
  <c r="D171" i="24"/>
  <c r="H173" i="24"/>
  <c r="H171" i="24"/>
  <c r="F252" i="24"/>
  <c r="D254" i="24"/>
  <c r="E272" i="24"/>
  <c r="I272" i="24" s="1"/>
  <c r="C286" i="24"/>
  <c r="E286" i="24" s="1"/>
  <c r="I286" i="24" s="1"/>
  <c r="E284" i="24"/>
  <c r="I284" i="24" s="1"/>
  <c r="C287" i="24"/>
  <c r="I301" i="24"/>
  <c r="F307" i="24"/>
  <c r="C337" i="24"/>
  <c r="E346" i="24"/>
  <c r="I364" i="24"/>
  <c r="H359" i="24"/>
  <c r="H358" i="24" s="1"/>
  <c r="H354" i="24" s="1"/>
  <c r="C389" i="24"/>
  <c r="C388" i="24" s="1"/>
  <c r="E392" i="24"/>
  <c r="H413" i="24"/>
  <c r="H409" i="24" s="1"/>
  <c r="G450" i="24"/>
  <c r="H459" i="24"/>
  <c r="H457" i="24"/>
  <c r="G466" i="24"/>
  <c r="G464" i="24"/>
  <c r="F466" i="24"/>
  <c r="F464" i="24"/>
  <c r="I499" i="24"/>
  <c r="G540" i="24"/>
  <c r="G538" i="24"/>
  <c r="I602" i="24"/>
  <c r="E600" i="24"/>
  <c r="I600" i="24" s="1"/>
  <c r="E598" i="24"/>
  <c r="I598" i="24" s="1"/>
  <c r="I677" i="24"/>
  <c r="I688" i="24"/>
  <c r="E687" i="24"/>
  <c r="I687" i="24" s="1"/>
  <c r="E716" i="24"/>
  <c r="I716" i="24" s="1"/>
  <c r="E714" i="24"/>
  <c r="I714" i="24" s="1"/>
  <c r="I718" i="24"/>
  <c r="I778" i="24"/>
  <c r="E777" i="24"/>
  <c r="I777" i="24" s="1"/>
  <c r="D797" i="24"/>
  <c r="D799" i="24"/>
  <c r="I928" i="24"/>
  <c r="E927" i="24"/>
  <c r="E1104" i="24"/>
  <c r="I1104" i="24" s="1"/>
  <c r="E1102" i="24"/>
  <c r="I1102" i="24" s="1"/>
  <c r="I1107" i="24"/>
  <c r="C311" i="24"/>
  <c r="E447" i="24"/>
  <c r="C446" i="24"/>
  <c r="F452" i="24"/>
  <c r="F450" i="24"/>
  <c r="F459" i="24"/>
  <c r="F457" i="24"/>
  <c r="E468" i="24"/>
  <c r="C466" i="24"/>
  <c r="C464" i="24"/>
  <c r="H466" i="24"/>
  <c r="H464" i="24"/>
  <c r="F547" i="24"/>
  <c r="F545" i="24"/>
  <c r="F554" i="24"/>
  <c r="F552" i="24"/>
  <c r="I693" i="24"/>
  <c r="E691" i="24"/>
  <c r="I691" i="24" s="1"/>
  <c r="C730" i="24"/>
  <c r="C729" i="24" s="1"/>
  <c r="E733" i="24"/>
  <c r="D792" i="24"/>
  <c r="H790" i="24"/>
  <c r="H792" i="24"/>
  <c r="C824" i="24"/>
  <c r="E824" i="24" s="1"/>
  <c r="I824" i="24" s="1"/>
  <c r="E822" i="24"/>
  <c r="I822" i="24" s="1"/>
  <c r="I1072" i="24"/>
  <c r="E1078" i="24"/>
  <c r="I1080" i="24"/>
  <c r="E350" i="24"/>
  <c r="I350" i="24" s="1"/>
  <c r="I410" i="24"/>
  <c r="E421" i="24"/>
  <c r="I421" i="24" s="1"/>
  <c r="E423" i="24"/>
  <c r="I423" i="24" s="1"/>
  <c r="C450" i="24"/>
  <c r="E456" i="24"/>
  <c r="I456" i="24" s="1"/>
  <c r="G459" i="24"/>
  <c r="G457" i="24"/>
  <c r="D466" i="24"/>
  <c r="D464" i="24"/>
  <c r="E473" i="24"/>
  <c r="C472" i="24"/>
  <c r="I495" i="24"/>
  <c r="G502" i="24"/>
  <c r="G498" i="24" s="1"/>
  <c r="G530" i="24" s="1"/>
  <c r="E512" i="24"/>
  <c r="I512" i="24" s="1"/>
  <c r="E510" i="24"/>
  <c r="C545" i="24"/>
  <c r="E551" i="24"/>
  <c r="I551" i="24" s="1"/>
  <c r="G554" i="24"/>
  <c r="G552" i="24"/>
  <c r="I567" i="24"/>
  <c r="E569" i="24"/>
  <c r="I569" i="24" s="1"/>
  <c r="I587" i="24"/>
  <c r="I623" i="24"/>
  <c r="G682" i="24"/>
  <c r="G675" i="24" s="1"/>
  <c r="G674" i="24" s="1"/>
  <c r="D806" i="24"/>
  <c r="D804" i="24"/>
  <c r="H806" i="24"/>
  <c r="H804" i="24"/>
  <c r="E815" i="24"/>
  <c r="I815" i="24" s="1"/>
  <c r="F825" i="24"/>
  <c r="F818" i="24" s="1"/>
  <c r="F817" i="24" s="1"/>
  <c r="F628" i="24"/>
  <c r="D699" i="24"/>
  <c r="D695" i="24" s="1"/>
  <c r="I704" i="24"/>
  <c r="E702" i="24"/>
  <c r="I702" i="24" s="1"/>
  <c r="E700" i="24"/>
  <c r="I751" i="24"/>
  <c r="E793" i="24"/>
  <c r="F792" i="24"/>
  <c r="F790" i="24"/>
  <c r="E795" i="24"/>
  <c r="E813" i="24"/>
  <c r="E839" i="24"/>
  <c r="E852" i="24"/>
  <c r="I852" i="24" s="1"/>
  <c r="E850" i="24"/>
  <c r="I850" i="24" s="1"/>
  <c r="E882" i="24"/>
  <c r="C880" i="24"/>
  <c r="C878" i="24"/>
  <c r="G887" i="24"/>
  <c r="G885" i="24"/>
  <c r="F887" i="24"/>
  <c r="F885" i="24"/>
  <c r="I942" i="24"/>
  <c r="E940" i="24"/>
  <c r="I940" i="24" s="1"/>
  <c r="E938" i="24"/>
  <c r="I938" i="24" s="1"/>
  <c r="I983" i="24"/>
  <c r="E982" i="24"/>
  <c r="I642" i="24"/>
  <c r="G645" i="24"/>
  <c r="G641" i="24" s="1"/>
  <c r="I657" i="24"/>
  <c r="E655" i="24"/>
  <c r="I655" i="24" s="1"/>
  <c r="E653" i="24"/>
  <c r="I653" i="24" s="1"/>
  <c r="H754" i="24"/>
  <c r="H750" i="24" s="1"/>
  <c r="G799" i="24"/>
  <c r="G797" i="24"/>
  <c r="I860" i="24"/>
  <c r="E859" i="24"/>
  <c r="I859" i="24" s="1"/>
  <c r="E807" i="24"/>
  <c r="I807" i="24" s="1"/>
  <c r="H880" i="24"/>
  <c r="H878" i="24"/>
  <c r="E889" i="24"/>
  <c r="C887" i="24"/>
  <c r="C885" i="24"/>
  <c r="H887" i="24"/>
  <c r="H885" i="24"/>
  <c r="C900" i="24"/>
  <c r="I916" i="24"/>
  <c r="E914" i="24"/>
  <c r="E918" i="24"/>
  <c r="I918" i="24" s="1"/>
  <c r="I919" i="24"/>
  <c r="E931" i="24"/>
  <c r="I936" i="24"/>
  <c r="E964" i="24"/>
  <c r="I964" i="24" s="1"/>
  <c r="E1018" i="24"/>
  <c r="I1018" i="24" s="1"/>
  <c r="E1036" i="24"/>
  <c r="I1037" i="24"/>
  <c r="I1050" i="24"/>
  <c r="E875" i="24"/>
  <c r="F880" i="24"/>
  <c r="F878" i="24"/>
  <c r="D887" i="24"/>
  <c r="D885" i="24"/>
  <c r="D894" i="24"/>
  <c r="D892" i="24"/>
  <c r="H894" i="24"/>
  <c r="H892" i="24"/>
  <c r="E903" i="24"/>
  <c r="I903" i="24" s="1"/>
  <c r="E947" i="24"/>
  <c r="I947" i="24" s="1"/>
  <c r="I950" i="24"/>
  <c r="I1008" i="24"/>
  <c r="G880" i="24"/>
  <c r="G878" i="24"/>
  <c r="F913" i="24"/>
  <c r="E973" i="24"/>
  <c r="I973" i="24" s="1"/>
  <c r="I974" i="24"/>
  <c r="I1113" i="24"/>
  <c r="E1111" i="24"/>
  <c r="I1111" i="24" s="1"/>
  <c r="E1109" i="24"/>
  <c r="I1109" i="24" s="1"/>
  <c r="I953" i="24"/>
  <c r="I1017" i="24"/>
  <c r="E1027" i="24"/>
  <c r="I1027" i="24" s="1"/>
  <c r="E1086" i="24"/>
  <c r="I1086" i="24" s="1"/>
  <c r="E933" i="24"/>
  <c r="I933" i="24" s="1"/>
  <c r="I954" i="24"/>
  <c r="I962" i="24"/>
  <c r="E969" i="24"/>
  <c r="E1002" i="24"/>
  <c r="I1002" i="24" s="1"/>
  <c r="E1000" i="24"/>
  <c r="I1000" i="24" s="1"/>
  <c r="E1049" i="24"/>
  <c r="I1049" i="24" s="1"/>
  <c r="E1047" i="24"/>
  <c r="I1058" i="24"/>
  <c r="E1056" i="24"/>
  <c r="I1056" i="24" s="1"/>
  <c r="E1054" i="24"/>
  <c r="I1054" i="24" s="1"/>
  <c r="I1087" i="24"/>
  <c r="I1091" i="24"/>
  <c r="C1094" i="24"/>
  <c r="C1090" i="24" s="1"/>
  <c r="E31" i="23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C361" i="23"/>
  <c r="I370" i="23"/>
  <c r="C354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G441" i="25" l="1"/>
  <c r="F163" i="25"/>
  <c r="F159" i="25" s="1"/>
  <c r="F537" i="25"/>
  <c r="F533" i="25" s="1"/>
  <c r="D246" i="25"/>
  <c r="F1013" i="25"/>
  <c r="D163" i="25"/>
  <c r="D159" i="25" s="1"/>
  <c r="D75" i="25"/>
  <c r="D71" i="25" s="1"/>
  <c r="H42" i="25"/>
  <c r="G21" i="25"/>
  <c r="H1067" i="25"/>
  <c r="H441" i="25"/>
  <c r="F532" i="25"/>
  <c r="H386" i="25"/>
  <c r="H14" i="25"/>
  <c r="E128" i="25"/>
  <c r="E124" i="25" s="1"/>
  <c r="H54" i="25"/>
  <c r="E396" i="25"/>
  <c r="E389" i="25"/>
  <c r="I396" i="25"/>
  <c r="I65" i="25"/>
  <c r="E554" i="25"/>
  <c r="I554" i="25" s="1"/>
  <c r="E30" i="25"/>
  <c r="I30" i="25" s="1"/>
  <c r="D1067" i="25"/>
  <c r="D872" i="25"/>
  <c r="F782" i="25"/>
  <c r="D156" i="25"/>
  <c r="E540" i="25"/>
  <c r="I540" i="25" s="1"/>
  <c r="E845" i="25"/>
  <c r="I845" i="25" s="1"/>
  <c r="I457" i="25"/>
  <c r="H537" i="25"/>
  <c r="H533" i="25" s="1"/>
  <c r="E459" i="25"/>
  <c r="I459" i="25" s="1"/>
  <c r="H789" i="25"/>
  <c r="H785" i="25" s="1"/>
  <c r="F441" i="25"/>
  <c r="E754" i="25"/>
  <c r="F244" i="25"/>
  <c r="F21" i="25"/>
  <c r="F14" i="25" s="1"/>
  <c r="I892" i="25"/>
  <c r="I447" i="25"/>
  <c r="E590" i="25"/>
  <c r="I590" i="25" s="1"/>
  <c r="E92" i="25"/>
  <c r="I92" i="25" s="1"/>
  <c r="H56" i="25"/>
  <c r="D1013" i="25"/>
  <c r="E83" i="25"/>
  <c r="I83" i="25" s="1"/>
  <c r="F727" i="25"/>
  <c r="D782" i="25"/>
  <c r="D441" i="25"/>
  <c r="I259" i="25"/>
  <c r="D244" i="25"/>
  <c r="H163" i="25"/>
  <c r="H159" i="25" s="1"/>
  <c r="G14" i="25"/>
  <c r="I60" i="25"/>
  <c r="E52" i="25"/>
  <c r="I52" i="25" s="1"/>
  <c r="I462" i="25"/>
  <c r="E85" i="25"/>
  <c r="I85" i="25" s="1"/>
  <c r="E485" i="25"/>
  <c r="I485" i="25" s="1"/>
  <c r="G163" i="25"/>
  <c r="G159" i="25" s="1"/>
  <c r="E76" i="25"/>
  <c r="G49" i="25"/>
  <c r="E538" i="25"/>
  <c r="D449" i="25"/>
  <c r="D445" i="25" s="1"/>
  <c r="G1122" i="25"/>
  <c r="I249" i="25"/>
  <c r="E248" i="25"/>
  <c r="I248" i="25" s="1"/>
  <c r="H782" i="25"/>
  <c r="I397" i="25"/>
  <c r="E1022" i="25"/>
  <c r="I1022" i="25" s="1"/>
  <c r="H877" i="25"/>
  <c r="H873" i="25" s="1"/>
  <c r="H1013" i="25"/>
  <c r="I561" i="25"/>
  <c r="D673" i="25"/>
  <c r="D532" i="25"/>
  <c r="H70" i="25"/>
  <c r="H156" i="25"/>
  <c r="F1122" i="25"/>
  <c r="F872" i="25"/>
  <c r="I889" i="25"/>
  <c r="E887" i="25"/>
  <c r="I887" i="25" s="1"/>
  <c r="E885" i="25"/>
  <c r="I885" i="25" s="1"/>
  <c r="E968" i="25"/>
  <c r="I969" i="25"/>
  <c r="E905" i="25"/>
  <c r="I906" i="25"/>
  <c r="I182" i="25"/>
  <c r="E178" i="25"/>
  <c r="I178" i="25" s="1"/>
  <c r="E180" i="25"/>
  <c r="I180" i="25" s="1"/>
  <c r="E464" i="25"/>
  <c r="I464" i="25" s="1"/>
  <c r="G332" i="25"/>
  <c r="G246" i="25"/>
  <c r="I58" i="25"/>
  <c r="E54" i="25"/>
  <c r="D47" i="25"/>
  <c r="D49" i="25"/>
  <c r="E341" i="25"/>
  <c r="I341" i="25" s="1"/>
  <c r="I346" i="25"/>
  <c r="I549" i="25"/>
  <c r="E545" i="25"/>
  <c r="I545" i="25" s="1"/>
  <c r="E547" i="25"/>
  <c r="I547" i="25" s="1"/>
  <c r="E51" i="25"/>
  <c r="I787" i="25"/>
  <c r="E786" i="25"/>
  <c r="I839" i="25"/>
  <c r="H532" i="25"/>
  <c r="H673" i="25"/>
  <c r="E878" i="25"/>
  <c r="I696" i="25"/>
  <c r="I503" i="25"/>
  <c r="E502" i="25"/>
  <c r="D254" i="25"/>
  <c r="D43" i="25"/>
  <c r="D42" i="25" s="1"/>
  <c r="E223" i="25"/>
  <c r="E466" i="25"/>
  <c r="I466" i="25" s="1"/>
  <c r="E645" i="25"/>
  <c r="I646" i="25"/>
  <c r="I288" i="25"/>
  <c r="E287" i="25"/>
  <c r="E274" i="25"/>
  <c r="I274" i="25" s="1"/>
  <c r="I275" i="25"/>
  <c r="I213" i="25"/>
  <c r="I195" i="25"/>
  <c r="G156" i="25"/>
  <c r="G70" i="25"/>
  <c r="E53" i="25"/>
  <c r="I53" i="25" s="1"/>
  <c r="I901" i="25"/>
  <c r="E900" i="25"/>
  <c r="I900" i="25" s="1"/>
  <c r="G532" i="25"/>
  <c r="E796" i="25"/>
  <c r="I535" i="25"/>
  <c r="E534" i="25"/>
  <c r="E23" i="25"/>
  <c r="D1122" i="25"/>
  <c r="E1039" i="25"/>
  <c r="G784" i="25"/>
  <c r="G870" i="25"/>
  <c r="E1077" i="25"/>
  <c r="I678" i="25"/>
  <c r="E821" i="25"/>
  <c r="E824" i="25"/>
  <c r="I824" i="25" s="1"/>
  <c r="E20" i="25"/>
  <c r="I20" i="25" s="1"/>
  <c r="D789" i="25"/>
  <c r="D785" i="25" s="1"/>
  <c r="H872" i="25"/>
  <c r="I801" i="25"/>
  <c r="E799" i="25"/>
  <c r="I799" i="25" s="1"/>
  <c r="E797" i="25"/>
  <c r="I797" i="25" s="1"/>
  <c r="I624" i="25"/>
  <c r="E930" i="25"/>
  <c r="I930" i="25" s="1"/>
  <c r="I931" i="25"/>
  <c r="E699" i="25"/>
  <c r="I699" i="25" s="1"/>
  <c r="I700" i="25"/>
  <c r="I505" i="25"/>
  <c r="E478" i="25"/>
  <c r="H449" i="25"/>
  <c r="H445" i="25" s="1"/>
  <c r="I389" i="25"/>
  <c r="E388" i="25"/>
  <c r="I112" i="25"/>
  <c r="E111" i="25"/>
  <c r="I111" i="25" s="1"/>
  <c r="D40" i="25"/>
  <c r="D14" i="25"/>
  <c r="E15" i="25"/>
  <c r="I548" i="25"/>
  <c r="E50" i="25"/>
  <c r="I50" i="25" s="1"/>
  <c r="I569" i="25"/>
  <c r="E566" i="25"/>
  <c r="E171" i="25"/>
  <c r="I171" i="25" s="1"/>
  <c r="G42" i="25"/>
  <c r="G40" i="25"/>
  <c r="E361" i="25"/>
  <c r="E359" i="25"/>
  <c r="E812" i="25"/>
  <c r="I812" i="25" s="1"/>
  <c r="I813" i="25"/>
  <c r="D537" i="25"/>
  <c r="D533" i="25" s="1"/>
  <c r="G449" i="25"/>
  <c r="G445" i="25" s="1"/>
  <c r="E311" i="25"/>
  <c r="I311" i="25" s="1"/>
  <c r="I125" i="25"/>
  <c r="E63" i="25"/>
  <c r="F49" i="25"/>
  <c r="F47" i="25"/>
  <c r="I28" i="25"/>
  <c r="E26" i="25"/>
  <c r="I26" i="25" s="1"/>
  <c r="E268" i="25"/>
  <c r="I268" i="25" s="1"/>
  <c r="I201" i="25"/>
  <c r="D54" i="25"/>
  <c r="D56" i="25"/>
  <c r="E413" i="25"/>
  <c r="E37" i="25"/>
  <c r="F54" i="25"/>
  <c r="E825" i="25"/>
  <c r="I825" i="25" s="1"/>
  <c r="I826" i="25"/>
  <c r="E255" i="25"/>
  <c r="I308" i="25"/>
  <c r="E307" i="25"/>
  <c r="I307" i="25" s="1"/>
  <c r="I309" i="25"/>
  <c r="I1091" i="25"/>
  <c r="I683" i="25"/>
  <c r="E682" i="25"/>
  <c r="I682" i="25" s="1"/>
  <c r="E1094" i="25"/>
  <c r="I1094" i="25" s="1"/>
  <c r="E981" i="25"/>
  <c r="I981" i="25" s="1"/>
  <c r="E843" i="25"/>
  <c r="E806" i="25"/>
  <c r="I806" i="25" s="1"/>
  <c r="E804" i="25"/>
  <c r="I804" i="25" s="1"/>
  <c r="I808" i="25"/>
  <c r="I629" i="25"/>
  <c r="E628" i="25"/>
  <c r="I628" i="25" s="1"/>
  <c r="I454" i="25"/>
  <c r="E452" i="25"/>
  <c r="I452" i="25" s="1"/>
  <c r="E450" i="25"/>
  <c r="I927" i="25"/>
  <c r="F673" i="25"/>
  <c r="I538" i="25"/>
  <c r="F332" i="25"/>
  <c r="F246" i="25"/>
  <c r="E90" i="25"/>
  <c r="I90" i="25" s="1"/>
  <c r="G56" i="25"/>
  <c r="G54" i="25"/>
  <c r="I894" i="25"/>
  <c r="I738" i="25"/>
  <c r="E737" i="25"/>
  <c r="I737" i="25" s="1"/>
  <c r="H47" i="25"/>
  <c r="H49" i="25"/>
  <c r="E173" i="25"/>
  <c r="I173" i="25" s="1"/>
  <c r="I59" i="25"/>
  <c r="E256" i="25"/>
  <c r="F254" i="25"/>
  <c r="F45" i="25"/>
  <c r="I45" i="25" s="1"/>
  <c r="H244" i="25"/>
  <c r="H158" i="25"/>
  <c r="E98" i="25"/>
  <c r="I98" i="25" s="1"/>
  <c r="I99" i="25"/>
  <c r="I555" i="25"/>
  <c r="E57" i="25"/>
  <c r="I57" i="25" s="1"/>
  <c r="E266" i="25"/>
  <c r="I266" i="25" s="1"/>
  <c r="E203" i="25"/>
  <c r="I203" i="25" s="1"/>
  <c r="E25" i="25"/>
  <c r="I25" i="25" s="1"/>
  <c r="I160" i="25"/>
  <c r="E552" i="25"/>
  <c r="I552" i="25" s="1"/>
  <c r="E256" i="24"/>
  <c r="E173" i="24"/>
  <c r="I175" i="24"/>
  <c r="F441" i="24"/>
  <c r="F1067" i="24"/>
  <c r="G21" i="24"/>
  <c r="G14" i="24" s="1"/>
  <c r="C129" i="24"/>
  <c r="C128" i="24" s="1"/>
  <c r="C124" i="24" s="1"/>
  <c r="E259" i="24"/>
  <c r="I259" i="24" s="1"/>
  <c r="F782" i="24"/>
  <c r="H1067" i="24"/>
  <c r="G251" i="24"/>
  <c r="G247" i="24" s="1"/>
  <c r="E65" i="24"/>
  <c r="I65" i="24" s="1"/>
  <c r="E560" i="24"/>
  <c r="I560" i="24" s="1"/>
  <c r="I161" i="24"/>
  <c r="I18" i="24"/>
  <c r="G156" i="24"/>
  <c r="E180" i="24"/>
  <c r="I180" i="24" s="1"/>
  <c r="H156" i="24"/>
  <c r="D532" i="24"/>
  <c r="D386" i="24"/>
  <c r="E178" i="24"/>
  <c r="I178" i="24" s="1"/>
  <c r="H252" i="24"/>
  <c r="D244" i="24"/>
  <c r="G163" i="24"/>
  <c r="G159" i="24" s="1"/>
  <c r="F76" i="24"/>
  <c r="F75" i="24" s="1"/>
  <c r="F71" i="24" s="1"/>
  <c r="H21" i="24"/>
  <c r="H14" i="24" s="1"/>
  <c r="E645" i="24"/>
  <c r="I645" i="24" s="1"/>
  <c r="G70" i="24"/>
  <c r="H673" i="24"/>
  <c r="C441" i="24"/>
  <c r="D252" i="24"/>
  <c r="H254" i="24"/>
  <c r="G54" i="24"/>
  <c r="E52" i="24"/>
  <c r="I52" i="24" s="1"/>
  <c r="C1067" i="24"/>
  <c r="F158" i="24"/>
  <c r="F244" i="24"/>
  <c r="G386" i="24"/>
  <c r="E266" i="24"/>
  <c r="I266" i="24" s="1"/>
  <c r="H449" i="24"/>
  <c r="H445" i="24" s="1"/>
  <c r="E359" i="24"/>
  <c r="E358" i="24" s="1"/>
  <c r="D673" i="24"/>
  <c r="H727" i="24"/>
  <c r="H246" i="24"/>
  <c r="E30" i="24"/>
  <c r="I30" i="24" s="1"/>
  <c r="H244" i="24"/>
  <c r="D1013" i="24"/>
  <c r="G870" i="24"/>
  <c r="F246" i="24"/>
  <c r="G1067" i="24"/>
  <c r="G673" i="24"/>
  <c r="F789" i="24"/>
  <c r="F785" i="24" s="1"/>
  <c r="H386" i="24"/>
  <c r="G75" i="24"/>
  <c r="G71" i="24" s="1"/>
  <c r="E53" i="24"/>
  <c r="I53" i="24" s="1"/>
  <c r="H70" i="24"/>
  <c r="E628" i="24"/>
  <c r="E621" i="24" s="1"/>
  <c r="E620" i="24" s="1"/>
  <c r="I535" i="24"/>
  <c r="G441" i="24"/>
  <c r="F1122" i="24"/>
  <c r="E25" i="24"/>
  <c r="E894" i="24"/>
  <c r="I894" i="24" s="1"/>
  <c r="E796" i="24"/>
  <c r="E790" i="24" s="1"/>
  <c r="C537" i="24"/>
  <c r="C533" i="24" s="1"/>
  <c r="F251" i="24"/>
  <c r="F247" i="24" s="1"/>
  <c r="D537" i="24"/>
  <c r="D533" i="24" s="1"/>
  <c r="H158" i="24"/>
  <c r="D870" i="24"/>
  <c r="H1013" i="24"/>
  <c r="H872" i="24"/>
  <c r="F1013" i="24"/>
  <c r="C789" i="24"/>
  <c r="C785" i="24" s="1"/>
  <c r="D1067" i="24"/>
  <c r="E26" i="24"/>
  <c r="I26" i="24" s="1"/>
  <c r="C1013" i="24"/>
  <c r="G782" i="24"/>
  <c r="E261" i="24"/>
  <c r="I261" i="24" s="1"/>
  <c r="D246" i="24"/>
  <c r="H40" i="24"/>
  <c r="E485" i="24"/>
  <c r="I485" i="24" s="1"/>
  <c r="F872" i="24"/>
  <c r="D727" i="24"/>
  <c r="D449" i="24"/>
  <c r="D445" i="24" s="1"/>
  <c r="G56" i="24"/>
  <c r="D21" i="24"/>
  <c r="D14" i="24" s="1"/>
  <c r="G872" i="24"/>
  <c r="C792" i="24"/>
  <c r="D1122" i="24"/>
  <c r="E825" i="24"/>
  <c r="I825" i="24" s="1"/>
  <c r="E396" i="24"/>
  <c r="I396" i="24" s="1"/>
  <c r="G1013" i="24"/>
  <c r="E843" i="24"/>
  <c r="I843" i="24" s="1"/>
  <c r="E892" i="24"/>
  <c r="I892" i="24" s="1"/>
  <c r="E845" i="24"/>
  <c r="I845" i="24" s="1"/>
  <c r="F537" i="24"/>
  <c r="F533" i="24" s="1"/>
  <c r="D789" i="24"/>
  <c r="D785" i="24" s="1"/>
  <c r="I182" i="24"/>
  <c r="C21" i="24"/>
  <c r="I308" i="24"/>
  <c r="E59" i="24"/>
  <c r="I59" i="24" s="1"/>
  <c r="F56" i="24"/>
  <c r="E186" i="24"/>
  <c r="I186" i="24" s="1"/>
  <c r="F727" i="24"/>
  <c r="C673" i="24"/>
  <c r="F332" i="24"/>
  <c r="E737" i="24"/>
  <c r="I737" i="24" s="1"/>
  <c r="D872" i="24"/>
  <c r="I628" i="24"/>
  <c r="G537" i="24"/>
  <c r="G533" i="24" s="1"/>
  <c r="D877" i="24"/>
  <c r="D873" i="24" s="1"/>
  <c r="H782" i="24"/>
  <c r="G727" i="24"/>
  <c r="C449" i="24"/>
  <c r="C445" i="24" s="1"/>
  <c r="E478" i="24"/>
  <c r="E477" i="24" s="1"/>
  <c r="I270" i="24"/>
  <c r="E450" i="24"/>
  <c r="D332" i="24"/>
  <c r="D441" i="24"/>
  <c r="E50" i="24"/>
  <c r="I50" i="24" s="1"/>
  <c r="I830" i="24"/>
  <c r="I901" i="24"/>
  <c r="H532" i="24"/>
  <c r="H441" i="24"/>
  <c r="I486" i="24"/>
  <c r="H251" i="24"/>
  <c r="H247" i="24" s="1"/>
  <c r="H537" i="24"/>
  <c r="H533" i="24" s="1"/>
  <c r="H332" i="24"/>
  <c r="F54" i="24"/>
  <c r="G1122" i="24"/>
  <c r="H42" i="24"/>
  <c r="C1122" i="24"/>
  <c r="F877" i="24"/>
  <c r="F873" i="24" s="1"/>
  <c r="G789" i="24"/>
  <c r="G785" i="24" s="1"/>
  <c r="F21" i="24"/>
  <c r="F14" i="24" s="1"/>
  <c r="F49" i="24"/>
  <c r="H75" i="24"/>
  <c r="H71" i="24" s="1"/>
  <c r="I275" i="24"/>
  <c r="I173" i="24"/>
  <c r="F386" i="24"/>
  <c r="D156" i="24"/>
  <c r="F78" i="24"/>
  <c r="E43" i="24"/>
  <c r="J43" i="24" s="1"/>
  <c r="J11" i="24" s="1"/>
  <c r="D42" i="24"/>
  <c r="D75" i="24"/>
  <c r="D71" i="24" s="1"/>
  <c r="E874" i="24"/>
  <c r="I875" i="24"/>
  <c r="G42" i="24"/>
  <c r="G40" i="24"/>
  <c r="I801" i="24"/>
  <c r="E797" i="24"/>
  <c r="I797" i="24" s="1"/>
  <c r="E799" i="24"/>
  <c r="I799" i="24" s="1"/>
  <c r="I221" i="24"/>
  <c r="E168" i="24"/>
  <c r="D54" i="24"/>
  <c r="D56" i="24"/>
  <c r="D40" i="24"/>
  <c r="G877" i="24"/>
  <c r="G873" i="24" s="1"/>
  <c r="I889" i="24"/>
  <c r="E885" i="24"/>
  <c r="I885" i="24" s="1"/>
  <c r="E887" i="24"/>
  <c r="I887" i="24" s="1"/>
  <c r="I982" i="24"/>
  <c r="I813" i="24"/>
  <c r="E812" i="24"/>
  <c r="I812" i="24" s="1"/>
  <c r="C727" i="24"/>
  <c r="C532" i="24"/>
  <c r="I473" i="24"/>
  <c r="E472" i="24"/>
  <c r="I472" i="24" s="1"/>
  <c r="C821" i="24"/>
  <c r="I733" i="24"/>
  <c r="E566" i="24"/>
  <c r="F449" i="24"/>
  <c r="F445" i="24" s="1"/>
  <c r="I447" i="24"/>
  <c r="E446" i="24"/>
  <c r="E985" i="24"/>
  <c r="I985" i="24" s="1"/>
  <c r="E804" i="24"/>
  <c r="I804" i="24" s="1"/>
  <c r="E545" i="24"/>
  <c r="I545" i="24" s="1"/>
  <c r="G449" i="24"/>
  <c r="G445" i="24" s="1"/>
  <c r="E337" i="24"/>
  <c r="C334" i="24"/>
  <c r="C333" i="24" s="1"/>
  <c r="C386" i="24" s="1"/>
  <c r="F163" i="24"/>
  <c r="F159" i="24" s="1"/>
  <c r="E51" i="24"/>
  <c r="C49" i="24"/>
  <c r="C47" i="24"/>
  <c r="G244" i="24"/>
  <c r="G158" i="24"/>
  <c r="I461" i="24"/>
  <c r="E459" i="24"/>
  <c r="I459" i="24" s="1"/>
  <c r="E457" i="24"/>
  <c r="I457" i="24" s="1"/>
  <c r="G246" i="24"/>
  <c r="G332" i="24"/>
  <c r="C170" i="24"/>
  <c r="C219" i="24"/>
  <c r="C217" i="24"/>
  <c r="C216" i="24" s="1"/>
  <c r="C212" i="24" s="1"/>
  <c r="C244" i="24" s="1"/>
  <c r="E223" i="24"/>
  <c r="E219" i="24" s="1"/>
  <c r="I219" i="24" s="1"/>
  <c r="C20" i="24"/>
  <c r="E20" i="24" s="1"/>
  <c r="I20" i="24" s="1"/>
  <c r="G49" i="24"/>
  <c r="G47" i="24"/>
  <c r="F42" i="24"/>
  <c r="F40" i="24"/>
  <c r="E268" i="24"/>
  <c r="I268" i="24" s="1"/>
  <c r="E682" i="24"/>
  <c r="E452" i="24"/>
  <c r="I452" i="24" s="1"/>
  <c r="E199" i="24"/>
  <c r="I199" i="24" s="1"/>
  <c r="I200" i="24"/>
  <c r="E135" i="24"/>
  <c r="E129" i="24" s="1"/>
  <c r="C82" i="24"/>
  <c r="I556" i="24"/>
  <c r="E554" i="24"/>
  <c r="I554" i="24" s="1"/>
  <c r="E552" i="24"/>
  <c r="I552" i="24" s="1"/>
  <c r="D163" i="24"/>
  <c r="D159" i="24" s="1"/>
  <c r="H56" i="24"/>
  <c r="H54" i="24"/>
  <c r="I882" i="24"/>
  <c r="E880" i="24"/>
  <c r="I880" i="24" s="1"/>
  <c r="E878" i="24"/>
  <c r="F870" i="24"/>
  <c r="F784" i="24"/>
  <c r="I468" i="24"/>
  <c r="E464" i="24"/>
  <c r="I464" i="24" s="1"/>
  <c r="E466" i="24"/>
  <c r="I466" i="24" s="1"/>
  <c r="H163" i="24"/>
  <c r="H159" i="24" s="1"/>
  <c r="I87" i="24"/>
  <c r="E85" i="24"/>
  <c r="I85" i="24" s="1"/>
  <c r="E83" i="24"/>
  <c r="I83" i="24" s="1"/>
  <c r="G532" i="24"/>
  <c r="E92" i="24"/>
  <c r="I92" i="24" s="1"/>
  <c r="E90" i="24"/>
  <c r="I90" i="24" s="1"/>
  <c r="I94" i="24"/>
  <c r="I414" i="24"/>
  <c r="E413" i="24"/>
  <c r="I787" i="24"/>
  <c r="E786" i="24"/>
  <c r="I755" i="24"/>
  <c r="E754" i="24"/>
  <c r="E80" i="24"/>
  <c r="I1047" i="24"/>
  <c r="E1039" i="24"/>
  <c r="I1039" i="24" s="1"/>
  <c r="E930" i="24"/>
  <c r="I930" i="24" s="1"/>
  <c r="I931" i="24"/>
  <c r="E913" i="24"/>
  <c r="I913" i="24" s="1"/>
  <c r="I914" i="24"/>
  <c r="H877" i="24"/>
  <c r="H873" i="24" s="1"/>
  <c r="E906" i="24"/>
  <c r="C872" i="24"/>
  <c r="C877" i="24"/>
  <c r="C873" i="24" s="1"/>
  <c r="F621" i="24"/>
  <c r="F620" i="24" s="1"/>
  <c r="I510" i="24"/>
  <c r="E502" i="24"/>
  <c r="E1077" i="24"/>
  <c r="I1078" i="24"/>
  <c r="H789" i="24"/>
  <c r="H785" i="24" s="1"/>
  <c r="C782" i="24"/>
  <c r="E311" i="24"/>
  <c r="C307" i="24"/>
  <c r="C305" i="24"/>
  <c r="C304" i="24" s="1"/>
  <c r="C300" i="24" s="1"/>
  <c r="C258" i="24"/>
  <c r="I927" i="24"/>
  <c r="E926" i="24"/>
  <c r="I926" i="24" s="1"/>
  <c r="E806" i="24"/>
  <c r="I806" i="24" s="1"/>
  <c r="E547" i="24"/>
  <c r="I547" i="24" s="1"/>
  <c r="C283" i="24"/>
  <c r="D251" i="24"/>
  <c r="D247" i="24" s="1"/>
  <c r="F104" i="24"/>
  <c r="F103" i="24" s="1"/>
  <c r="H47" i="24"/>
  <c r="H49" i="24"/>
  <c r="E58" i="24"/>
  <c r="C56" i="24"/>
  <c r="C54" i="24"/>
  <c r="E60" i="24"/>
  <c r="I60" i="24" s="1"/>
  <c r="E45" i="24"/>
  <c r="I45" i="24" s="1"/>
  <c r="I555" i="24"/>
  <c r="E57" i="24"/>
  <c r="I57" i="24" s="1"/>
  <c r="I591" i="24"/>
  <c r="E590" i="24"/>
  <c r="E287" i="24"/>
  <c r="I287" i="24" s="1"/>
  <c r="C158" i="24"/>
  <c r="C62" i="24"/>
  <c r="E63" i="24"/>
  <c r="E72" i="24"/>
  <c r="F47" i="24"/>
  <c r="I839" i="24"/>
  <c r="I700" i="24"/>
  <c r="E699" i="24"/>
  <c r="E968" i="24"/>
  <c r="I969" i="24"/>
  <c r="E1022" i="24"/>
  <c r="I1036" i="24"/>
  <c r="E1094" i="24"/>
  <c r="I392" i="24"/>
  <c r="I346" i="24"/>
  <c r="E341" i="24"/>
  <c r="I341" i="24" s="1"/>
  <c r="E540" i="24"/>
  <c r="I540" i="24" s="1"/>
  <c r="E538" i="24"/>
  <c r="I542" i="24"/>
  <c r="E44" i="24"/>
  <c r="I195" i="24"/>
  <c r="I116" i="24"/>
  <c r="E111" i="24"/>
  <c r="I111" i="24" s="1"/>
  <c r="C104" i="24"/>
  <c r="C103" i="24" s="1"/>
  <c r="E107" i="24"/>
  <c r="E98" i="24"/>
  <c r="I98" i="24" s="1"/>
  <c r="I99" i="24"/>
  <c r="E37" i="24"/>
  <c r="C36" i="24"/>
  <c r="I171" i="24"/>
  <c r="D47" i="24"/>
  <c r="D49" i="24"/>
  <c r="G784" i="23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D39" i="25" l="1"/>
  <c r="D35" i="25" s="1"/>
  <c r="D67" i="25" s="1"/>
  <c r="H39" i="25"/>
  <c r="H35" i="25" s="1"/>
  <c r="H67" i="25" s="1"/>
  <c r="E1015" i="25"/>
  <c r="E1014" i="25" s="1"/>
  <c r="E586" i="25"/>
  <c r="I586" i="25" s="1"/>
  <c r="E926" i="25"/>
  <c r="I926" i="25" s="1"/>
  <c r="E305" i="25"/>
  <c r="E56" i="25"/>
  <c r="I56" i="25" s="1"/>
  <c r="E104" i="25"/>
  <c r="E103" i="25" s="1"/>
  <c r="E695" i="25"/>
  <c r="I695" i="25" s="1"/>
  <c r="I754" i="25"/>
  <c r="E750" i="25"/>
  <c r="I750" i="25" s="1"/>
  <c r="F42" i="25"/>
  <c r="F40" i="25"/>
  <c r="F39" i="25" s="1"/>
  <c r="F35" i="25" s="1"/>
  <c r="F67" i="25" s="1"/>
  <c r="I37" i="25"/>
  <c r="E36" i="25"/>
  <c r="I63" i="25"/>
  <c r="E62" i="25"/>
  <c r="I62" i="25" s="1"/>
  <c r="E258" i="25"/>
  <c r="E252" i="25" s="1"/>
  <c r="E251" i="25" s="1"/>
  <c r="E247" i="25" s="1"/>
  <c r="E46" i="25"/>
  <c r="I46" i="25" s="1"/>
  <c r="E621" i="25"/>
  <c r="E75" i="25"/>
  <c r="E71" i="25" s="1"/>
  <c r="E43" i="25"/>
  <c r="E49" i="25"/>
  <c r="I49" i="25" s="1"/>
  <c r="I51" i="25"/>
  <c r="E47" i="25"/>
  <c r="I47" i="25" s="1"/>
  <c r="I905" i="25"/>
  <c r="E958" i="25"/>
  <c r="I958" i="25" s="1"/>
  <c r="E358" i="25"/>
  <c r="E44" i="25"/>
  <c r="E537" i="25"/>
  <c r="I537" i="25" s="1"/>
  <c r="I450" i="25"/>
  <c r="E449" i="25"/>
  <c r="I843" i="25"/>
  <c r="E842" i="25"/>
  <c r="E334" i="25"/>
  <c r="I413" i="25"/>
  <c r="E409" i="25"/>
  <c r="I409" i="25" s="1"/>
  <c r="E200" i="25"/>
  <c r="E730" i="25"/>
  <c r="E565" i="25"/>
  <c r="I566" i="25"/>
  <c r="I15" i="25"/>
  <c r="E477" i="25"/>
  <c r="I478" i="25"/>
  <c r="E17" i="25"/>
  <c r="I17" i="25" s="1"/>
  <c r="E675" i="25"/>
  <c r="I534" i="25"/>
  <c r="E533" i="25"/>
  <c r="I533" i="25" s="1"/>
  <c r="E792" i="25"/>
  <c r="E790" i="25"/>
  <c r="E789" i="25" s="1"/>
  <c r="I645" i="25"/>
  <c r="E641" i="25"/>
  <c r="I641" i="25" s="1"/>
  <c r="E170" i="25"/>
  <c r="I223" i="25"/>
  <c r="E219" i="25"/>
  <c r="I219" i="25" s="1"/>
  <c r="E217" i="25"/>
  <c r="I502" i="25"/>
  <c r="E498" i="25"/>
  <c r="I498" i="25" s="1"/>
  <c r="E877" i="25"/>
  <c r="I878" i="25"/>
  <c r="I1077" i="25"/>
  <c r="E1070" i="25"/>
  <c r="E1090" i="25"/>
  <c r="I1090" i="25" s="1"/>
  <c r="E304" i="25"/>
  <c r="I305" i="25"/>
  <c r="G39" i="25"/>
  <c r="G35" i="25" s="1"/>
  <c r="G67" i="25" s="1"/>
  <c r="I388" i="25"/>
  <c r="I821" i="25"/>
  <c r="E818" i="25"/>
  <c r="I1039" i="25"/>
  <c r="E1035" i="25"/>
  <c r="I1035" i="25" s="1"/>
  <c r="I23" i="25"/>
  <c r="E22" i="25"/>
  <c r="I287" i="25"/>
  <c r="E280" i="25"/>
  <c r="I786" i="25"/>
  <c r="E785" i="25"/>
  <c r="I54" i="25"/>
  <c r="I968" i="25"/>
  <c r="E961" i="25"/>
  <c r="I359" i="24"/>
  <c r="E792" i="24"/>
  <c r="E641" i="24"/>
  <c r="I641" i="24" s="1"/>
  <c r="E22" i="24"/>
  <c r="I25" i="24"/>
  <c r="E192" i="24"/>
  <c r="E191" i="24" s="1"/>
  <c r="I621" i="24"/>
  <c r="E389" i="24"/>
  <c r="E388" i="24" s="1"/>
  <c r="E842" i="24"/>
  <c r="E131" i="24"/>
  <c r="E730" i="24"/>
  <c r="I730" i="24" s="1"/>
  <c r="H39" i="24"/>
  <c r="H35" i="24" s="1"/>
  <c r="H67" i="24" s="1"/>
  <c r="I43" i="24"/>
  <c r="F39" i="24"/>
  <c r="F35" i="24" s="1"/>
  <c r="F67" i="24" s="1"/>
  <c r="E981" i="24"/>
  <c r="I981" i="24" s="1"/>
  <c r="E449" i="24"/>
  <c r="I449" i="24" s="1"/>
  <c r="I478" i="24"/>
  <c r="C17" i="24"/>
  <c r="C14" i="24" s="1"/>
  <c r="I450" i="24"/>
  <c r="C70" i="24"/>
  <c r="C156" i="24"/>
  <c r="E305" i="24"/>
  <c r="I311" i="24"/>
  <c r="E307" i="24"/>
  <c r="I307" i="24" s="1"/>
  <c r="I786" i="24"/>
  <c r="E1090" i="24"/>
  <c r="I1090" i="24" s="1"/>
  <c r="I1094" i="24"/>
  <c r="E673" i="24"/>
  <c r="I620" i="24"/>
  <c r="I63" i="24"/>
  <c r="E62" i="24"/>
  <c r="I62" i="24" s="1"/>
  <c r="F70" i="24"/>
  <c r="F156" i="24"/>
  <c r="E258" i="24"/>
  <c r="C254" i="24"/>
  <c r="C252" i="24"/>
  <c r="C251" i="24" s="1"/>
  <c r="C247" i="24" s="1"/>
  <c r="I502" i="24"/>
  <c r="E498" i="24"/>
  <c r="I498" i="24" s="1"/>
  <c r="E789" i="24"/>
  <c r="E785" i="24" s="1"/>
  <c r="E905" i="24"/>
  <c r="I906" i="24"/>
  <c r="E82" i="24"/>
  <c r="I682" i="24"/>
  <c r="E675" i="24"/>
  <c r="I223" i="24"/>
  <c r="E170" i="24"/>
  <c r="E164" i="24" s="1"/>
  <c r="C818" i="24"/>
  <c r="C817" i="24" s="1"/>
  <c r="E821" i="24"/>
  <c r="I358" i="24"/>
  <c r="E354" i="24"/>
  <c r="I354" i="24" s="1"/>
  <c r="I1022" i="24"/>
  <c r="E1015" i="24"/>
  <c r="I1077" i="24"/>
  <c r="E1070" i="24"/>
  <c r="C166" i="24"/>
  <c r="C164" i="24"/>
  <c r="C163" i="24" s="1"/>
  <c r="C159" i="24" s="1"/>
  <c r="I44" i="24"/>
  <c r="I538" i="24"/>
  <c r="E537" i="24"/>
  <c r="E1035" i="24"/>
  <c r="I1035" i="24" s="1"/>
  <c r="I968" i="24"/>
  <c r="E961" i="24"/>
  <c r="I590" i="24"/>
  <c r="E586" i="24"/>
  <c r="I586" i="24" s="1"/>
  <c r="I58" i="24"/>
  <c r="E56" i="24"/>
  <c r="I56" i="24" s="1"/>
  <c r="E54" i="24"/>
  <c r="I54" i="24" s="1"/>
  <c r="I754" i="24"/>
  <c r="E750" i="24"/>
  <c r="I750" i="24" s="1"/>
  <c r="I413" i="24"/>
  <c r="E409" i="24"/>
  <c r="I409" i="24" s="1"/>
  <c r="E877" i="24"/>
  <c r="I877" i="24" s="1"/>
  <c r="I878" i="24"/>
  <c r="E334" i="24"/>
  <c r="I566" i="24"/>
  <c r="E565" i="24"/>
  <c r="I874" i="24"/>
  <c r="C280" i="24"/>
  <c r="C279" i="24" s="1"/>
  <c r="E283" i="24"/>
  <c r="E128" i="24"/>
  <c r="C46" i="24"/>
  <c r="C76" i="24"/>
  <c r="C75" i="24" s="1"/>
  <c r="C71" i="24" s="1"/>
  <c r="C78" i="24"/>
  <c r="E36" i="24"/>
  <c r="I37" i="24"/>
  <c r="E104" i="24"/>
  <c r="I477" i="24"/>
  <c r="E444" i="24"/>
  <c r="I444" i="24" s="1"/>
  <c r="I699" i="24"/>
  <c r="E695" i="24"/>
  <c r="I695" i="24" s="1"/>
  <c r="F673" i="24"/>
  <c r="F532" i="24"/>
  <c r="E49" i="24"/>
  <c r="I49" i="24" s="1"/>
  <c r="E47" i="24"/>
  <c r="I47" i="24" s="1"/>
  <c r="I51" i="24"/>
  <c r="I446" i="24"/>
  <c r="D39" i="24"/>
  <c r="D35" i="24" s="1"/>
  <c r="D67" i="24" s="1"/>
  <c r="E217" i="24"/>
  <c r="G39" i="24"/>
  <c r="G35" i="24" s="1"/>
  <c r="G67" i="24" s="1"/>
  <c r="C246" i="23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I1015" i="25" l="1"/>
  <c r="E441" i="25"/>
  <c r="I441" i="25" s="1"/>
  <c r="E254" i="25"/>
  <c r="E166" i="25"/>
  <c r="I166" i="25" s="1"/>
  <c r="E164" i="25"/>
  <c r="E163" i="25" s="1"/>
  <c r="E159" i="25" s="1"/>
  <c r="I159" i="25" s="1"/>
  <c r="I730" i="25"/>
  <c r="E729" i="25"/>
  <c r="I961" i="25"/>
  <c r="E960" i="25"/>
  <c r="E300" i="25"/>
  <c r="I300" i="25" s="1"/>
  <c r="I304" i="25"/>
  <c r="E216" i="25"/>
  <c r="I217" i="25"/>
  <c r="E199" i="25"/>
  <c r="I200" i="25"/>
  <c r="I842" i="25"/>
  <c r="E838" i="25"/>
  <c r="I838" i="25" s="1"/>
  <c r="I280" i="25"/>
  <c r="E279" i="25"/>
  <c r="E333" i="25"/>
  <c r="I36" i="25"/>
  <c r="E21" i="25"/>
  <c r="I21" i="25" s="1"/>
  <c r="I22" i="25"/>
  <c r="I818" i="25"/>
  <c r="E817" i="25"/>
  <c r="E70" i="25"/>
  <c r="E156" i="25"/>
  <c r="I156" i="25" s="1"/>
  <c r="I877" i="25"/>
  <c r="E873" i="25"/>
  <c r="I873" i="25" s="1"/>
  <c r="E1067" i="25"/>
  <c r="I1067" i="25" s="1"/>
  <c r="I1014" i="25"/>
  <c r="E1069" i="25"/>
  <c r="I1070" i="25"/>
  <c r="E674" i="25"/>
  <c r="I675" i="25"/>
  <c r="E530" i="25"/>
  <c r="I530" i="25" s="1"/>
  <c r="I477" i="25"/>
  <c r="E444" i="25"/>
  <c r="I444" i="25" s="1"/>
  <c r="I565" i="25"/>
  <c r="E618" i="25"/>
  <c r="I618" i="25" s="1"/>
  <c r="I449" i="25"/>
  <c r="E445" i="25"/>
  <c r="I445" i="25" s="1"/>
  <c r="I44" i="25"/>
  <c r="E40" i="25"/>
  <c r="E42" i="25"/>
  <c r="E354" i="25"/>
  <c r="I43" i="25"/>
  <c r="J43" i="25"/>
  <c r="J11" i="25" s="1"/>
  <c r="I621" i="25"/>
  <c r="E620" i="25"/>
  <c r="I389" i="24"/>
  <c r="E729" i="24"/>
  <c r="E782" i="24" s="1"/>
  <c r="I782" i="24" s="1"/>
  <c r="E530" i="24"/>
  <c r="I530" i="24" s="1"/>
  <c r="E445" i="24"/>
  <c r="I445" i="24" s="1"/>
  <c r="I192" i="24"/>
  <c r="I22" i="24"/>
  <c r="E21" i="24"/>
  <c r="I21" i="24" s="1"/>
  <c r="E17" i="24"/>
  <c r="I17" i="24" s="1"/>
  <c r="I842" i="24"/>
  <c r="E838" i="24"/>
  <c r="I838" i="24" s="1"/>
  <c r="E76" i="24"/>
  <c r="E75" i="24" s="1"/>
  <c r="E78" i="24"/>
  <c r="I283" i="24"/>
  <c r="E280" i="24"/>
  <c r="E1069" i="24"/>
  <c r="I1070" i="24"/>
  <c r="E46" i="24"/>
  <c r="C40" i="24"/>
  <c r="C39" i="24" s="1"/>
  <c r="C35" i="24" s="1"/>
  <c r="C67" i="24" s="1"/>
  <c r="C42" i="24"/>
  <c r="C246" i="24"/>
  <c r="C332" i="24"/>
  <c r="E166" i="24"/>
  <c r="I166" i="24" s="1"/>
  <c r="I334" i="24"/>
  <c r="E333" i="24"/>
  <c r="I961" i="24"/>
  <c r="E960" i="24"/>
  <c r="E163" i="24"/>
  <c r="I537" i="24"/>
  <c r="E533" i="24"/>
  <c r="I533" i="24" s="1"/>
  <c r="I673" i="24"/>
  <c r="E216" i="24"/>
  <c r="I217" i="24"/>
  <c r="I191" i="24"/>
  <c r="E158" i="24"/>
  <c r="I158" i="24" s="1"/>
  <c r="I36" i="24"/>
  <c r="E873" i="24"/>
  <c r="I873" i="24" s="1"/>
  <c r="E1014" i="24"/>
  <c r="I1015" i="24"/>
  <c r="E818" i="24"/>
  <c r="I821" i="24"/>
  <c r="I675" i="24"/>
  <c r="E674" i="24"/>
  <c r="E532" i="24" s="1"/>
  <c r="I532" i="24" s="1"/>
  <c r="E252" i="24"/>
  <c r="E254" i="24"/>
  <c r="E441" i="24"/>
  <c r="I441" i="24" s="1"/>
  <c r="I388" i="24"/>
  <c r="E103" i="24"/>
  <c r="I104" i="24"/>
  <c r="E124" i="24"/>
  <c r="E618" i="24"/>
  <c r="I618" i="24" s="1"/>
  <c r="I565" i="24"/>
  <c r="C870" i="24"/>
  <c r="C784" i="24"/>
  <c r="I905" i="24"/>
  <c r="E958" i="24"/>
  <c r="I958" i="24" s="1"/>
  <c r="I305" i="24"/>
  <c r="E304" i="24"/>
  <c r="E958" i="23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E14" i="25" l="1"/>
  <c r="E673" i="25"/>
  <c r="I673" i="25" s="1"/>
  <c r="I620" i="25"/>
  <c r="E532" i="25"/>
  <c r="I532" i="25" s="1"/>
  <c r="E1122" i="25"/>
  <c r="I1122" i="25" s="1"/>
  <c r="I1069" i="25"/>
  <c r="E386" i="25"/>
  <c r="I14" i="25"/>
  <c r="I729" i="25"/>
  <c r="E782" i="25"/>
  <c r="I782" i="25" s="1"/>
  <c r="I960" i="25"/>
  <c r="E1013" i="25"/>
  <c r="I1013" i="25" s="1"/>
  <c r="E872" i="25"/>
  <c r="I872" i="25" s="1"/>
  <c r="I40" i="25"/>
  <c r="E39" i="25"/>
  <c r="I199" i="25"/>
  <c r="E192" i="25"/>
  <c r="I42" i="25"/>
  <c r="J42" i="25"/>
  <c r="E727" i="25"/>
  <c r="I727" i="25" s="1"/>
  <c r="I674" i="25"/>
  <c r="E784" i="25"/>
  <c r="I784" i="25" s="1"/>
  <c r="E870" i="25"/>
  <c r="I870" i="25" s="1"/>
  <c r="I817" i="25"/>
  <c r="I279" i="25"/>
  <c r="E332" i="25"/>
  <c r="I332" i="25" s="1"/>
  <c r="E246" i="25"/>
  <c r="I246" i="25" s="1"/>
  <c r="I216" i="25"/>
  <c r="E212" i="25"/>
  <c r="I212" i="25" s="1"/>
  <c r="I729" i="24"/>
  <c r="E14" i="24"/>
  <c r="E300" i="24"/>
  <c r="I300" i="24" s="1"/>
  <c r="I304" i="24"/>
  <c r="I103" i="24"/>
  <c r="E156" i="24"/>
  <c r="I156" i="24" s="1"/>
  <c r="E70" i="24"/>
  <c r="I70" i="24" s="1"/>
  <c r="E817" i="24"/>
  <c r="I818" i="24"/>
  <c r="E1013" i="24"/>
  <c r="I1013" i="24" s="1"/>
  <c r="I960" i="24"/>
  <c r="E386" i="24"/>
  <c r="I386" i="24" s="1"/>
  <c r="I333" i="24"/>
  <c r="I14" i="24"/>
  <c r="E872" i="24"/>
  <c r="I872" i="24" s="1"/>
  <c r="E727" i="24"/>
  <c r="I727" i="24" s="1"/>
  <c r="I674" i="24"/>
  <c r="E1122" i="24"/>
  <c r="I1122" i="24" s="1"/>
  <c r="I1069" i="24"/>
  <c r="E159" i="24"/>
  <c r="I159" i="24" s="1"/>
  <c r="E1067" i="24"/>
  <c r="I1067" i="24" s="1"/>
  <c r="I1014" i="24"/>
  <c r="I216" i="24"/>
  <c r="E212" i="24"/>
  <c r="E279" i="24"/>
  <c r="I280" i="24"/>
  <c r="E251" i="24"/>
  <c r="E71" i="24"/>
  <c r="I46" i="24"/>
  <c r="E40" i="24"/>
  <c r="E42" i="24"/>
  <c r="E332" i="23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I39" i="25" l="1"/>
  <c r="I11" i="25"/>
  <c r="J8" i="25" s="1"/>
  <c r="E35" i="25"/>
  <c r="I192" i="25"/>
  <c r="E191" i="25"/>
  <c r="J10" i="25"/>
  <c r="K10" i="25" s="1"/>
  <c r="J40" i="25"/>
  <c r="J9" i="25" s="1"/>
  <c r="I40" i="24"/>
  <c r="E39" i="24"/>
  <c r="E247" i="24"/>
  <c r="I817" i="24"/>
  <c r="E870" i="24"/>
  <c r="I870" i="24" s="1"/>
  <c r="E784" i="24"/>
  <c r="I784" i="24" s="1"/>
  <c r="I212" i="24"/>
  <c r="E244" i="24"/>
  <c r="I244" i="24" s="1"/>
  <c r="J42" i="24"/>
  <c r="I42" i="24"/>
  <c r="E332" i="24"/>
  <c r="I332" i="24" s="1"/>
  <c r="E246" i="24"/>
  <c r="I246" i="24" s="1"/>
  <c r="I279" i="24"/>
  <c r="E67" i="23"/>
  <c r="I67" i="23" s="1"/>
  <c r="I35" i="25" l="1"/>
  <c r="E67" i="25"/>
  <c r="I67" i="25" s="1"/>
  <c r="E244" i="25"/>
  <c r="I244" i="25" s="1"/>
  <c r="I191" i="25"/>
  <c r="E158" i="25"/>
  <c r="I158" i="25" s="1"/>
  <c r="J10" i="24"/>
  <c r="K10" i="24" s="1"/>
  <c r="J40" i="24"/>
  <c r="J9" i="24" s="1"/>
  <c r="I11" i="24"/>
  <c r="J8" i="24" s="1"/>
  <c r="I39" i="24"/>
  <c r="E35" i="24"/>
  <c r="I35" i="24" l="1"/>
  <c r="E67" i="24"/>
  <c r="I67" i="24" s="1"/>
</calcChain>
</file>

<file path=xl/sharedStrings.xml><?xml version="1.0" encoding="utf-8"?>
<sst xmlns="http://schemas.openxmlformats.org/spreadsheetml/2006/main" count="4866" uniqueCount="124">
  <si>
    <t>ROMÂNIA</t>
  </si>
  <si>
    <t>Anexa nr. 1.6/1.c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</si>
  <si>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</si>
  <si>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</si>
  <si>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</si>
  <si>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</si>
  <si>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</si>
  <si>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</si>
  <si>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</si>
  <si>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</si>
  <si>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</si>
  <si>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</si>
  <si>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</si>
  <si>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</si>
  <si>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</si>
  <si>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</si>
  <si>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</si>
  <si>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</si>
  <si>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</si>
  <si>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</si>
  <si>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</si>
  <si>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</si>
  <si>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</si>
  <si>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</si>
  <si>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</si>
  <si>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</si>
  <si>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</si>
  <si>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</si>
  <si>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</si>
  <si>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</si>
  <si>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</si>
  <si>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</si>
  <si>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</si>
  <si>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</si>
  <si>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</si>
  <si>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</si>
  <si>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</si>
  <si>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</si>
  <si>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</si>
  <si>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</si>
  <si>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</si>
  <si>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</si>
  <si>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</si>
  <si>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</si>
  <si>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</si>
  <si>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</si>
  <si>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</si>
  <si>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</si>
  <si>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</si>
  <si>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</si>
  <si>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</si>
  <si>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</si>
  <si>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</si>
  <si>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</si>
  <si>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</si>
  <si>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</si>
  <si>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</si>
  <si>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</si>
  <si>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</si>
  <si>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</si>
  <si>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</si>
  <si>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</si>
  <si>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</si>
  <si>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</si>
  <si>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</si>
  <si>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</si>
  <si>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</si>
  <si>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</si>
  <si>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</si>
  <si>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</si>
  <si>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</si>
  <si>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</si>
  <si>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</si>
  <si>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</si>
  <si>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</si>
  <si>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</si>
  <si>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</si>
  <si>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</si>
  <si>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</si>
  <si>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</si>
  <si>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</si>
  <si>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</si>
  <si>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</si>
  <si>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</si>
  <si>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</si>
  <si>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</si>
  <si>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</si>
  <si>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</si>
  <si>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</si>
  <si>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</si>
  <si>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</si>
  <si>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</si>
  <si>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</si>
  <si>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</si>
  <si>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</si>
  <si>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</si>
  <si>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</si>
  <si>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</si>
  <si>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</si>
  <si>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</si>
  <si>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</si>
  <si>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</si>
  <si>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</si>
  <si>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</si>
  <si>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</si>
  <si>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</si>
  <si>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</si>
  <si>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</si>
  <si>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</si>
  <si>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</si>
  <si>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</si>
  <si>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</si>
  <si>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</si>
  <si>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</si>
  <si>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</si>
  <si>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</si>
  <si>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</si>
  <si>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</si>
  <si>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</si>
  <si>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</si>
  <si>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</si>
  <si>
    <t>hotarare</t>
  </si>
  <si>
    <t>proiect</t>
  </si>
  <si>
    <t>Buget rectificat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</si>
</sst>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0" fontId="8" fillId="6" borderId="22" xfId="0" applyFont="1" applyFill="1" applyBorder="1"/>
    <xf numFmtId="0" fontId="1" fillId="6" borderId="23" xfId="0" applyFont="1" applyFill="1" applyBorder="1" applyAlignment="1">
      <alignment horizontal="left"/>
    </xf>
    <xf numFmtId="4" fontId="8" fillId="6" borderId="23" xfId="0" applyNumberFormat="1" applyFont="1" applyFill="1" applyBorder="1"/>
    <xf numFmtId="4" fontId="8" fillId="6" borderId="24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A5CAA-1469-4BB0-9D52-1DC4666BBF65}">
  <sheetPr filterMode="1"/>
  <dimension ref="A1:AG1136"/>
  <sheetViews>
    <sheetView tabSelected="1" topLeftCell="A70" zoomScale="95" zoomScaleNormal="95" workbookViewId="0">
      <selection activeCell="E43" sqref="E43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5" thickBot="1" x14ac:dyDescent="0.25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v>20820.539999999994</v>
      </c>
      <c r="D14" s="34">
        <f>SUM(D15,D16,D17,D21)</f>
        <v>-183.14</v>
      </c>
      <c r="E14" s="34">
        <f t="shared" ref="E14:H14" si="0">SUM(E15,E16,E17,E21)</f>
        <v>20637.399999999994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23513.499999999993</v>
      </c>
    </row>
    <row r="15" spans="1:11" x14ac:dyDescent="0.2">
      <c r="A15" s="36" t="s">
        <v>12</v>
      </c>
      <c r="B15" s="37"/>
      <c r="C15" s="38">
        <v>2186.6400000000003</v>
      </c>
      <c r="D15" s="38">
        <f>SUM(D105,D281,D335,D390,D479,D567,D622,D676,D731,D819,D907,D962,D1016,D1071,D193)</f>
        <v>-183.14</v>
      </c>
      <c r="E15" s="38">
        <f>SUM(C15,D15)</f>
        <v>2003.5000000000005</v>
      </c>
      <c r="F15" s="38">
        <f t="shared" ref="F15:H17" si="1">SUM(F105,F281,F335,F390,F479,F567,F622,F676,F731,F819,F907,F962,F1016,F1071,F193)</f>
        <v>2876.1000000000004</v>
      </c>
      <c r="G15" s="38">
        <f t="shared" si="1"/>
        <v>0</v>
      </c>
      <c r="H15" s="39">
        <f t="shared" si="1"/>
        <v>0</v>
      </c>
      <c r="I15" s="13">
        <f t="shared" ref="I15:I84" si="2">SUM(E15:H15)</f>
        <v>4879.6000000000004</v>
      </c>
    </row>
    <row r="16" spans="1:11" s="3" customFormat="1" hidden="1" x14ac:dyDescent="0.2">
      <c r="A16" s="36" t="s">
        <v>13</v>
      </c>
      <c r="B16" s="40"/>
      <c r="C16" s="41">
        <v>0</v>
      </c>
      <c r="D16" s="41">
        <f>SUM(D106,D282,D336,D391,D480,D568,D623,D677,D732,D820,D908,D963,D1017,D1072,D194)</f>
        <v>0</v>
      </c>
      <c r="E16" s="41">
        <f t="shared" ref="E16:E20" si="3">SUM(C16,D16)</f>
        <v>0</v>
      </c>
      <c r="F16" s="41">
        <f t="shared" si="1"/>
        <v>0</v>
      </c>
      <c r="G16" s="41">
        <f t="shared" si="1"/>
        <v>0</v>
      </c>
      <c r="H16" s="42">
        <f t="shared" si="1"/>
        <v>0</v>
      </c>
      <c r="I16" s="71">
        <f t="shared" si="2"/>
        <v>0</v>
      </c>
    </row>
    <row r="17" spans="1:9" ht="25.5" x14ac:dyDescent="0.2">
      <c r="A17" s="43" t="s">
        <v>14</v>
      </c>
      <c r="B17" s="44" t="s">
        <v>15</v>
      </c>
      <c r="C17" s="45">
        <v>18390.899999999994</v>
      </c>
      <c r="D17" s="45">
        <f>SUM(D107,D283,D337,D392,D481,D569,D624,D678,D733,D821,D909,D964,D1018,D1073,D195)</f>
        <v>0</v>
      </c>
      <c r="E17" s="45">
        <f t="shared" si="3"/>
        <v>18390.899999999994</v>
      </c>
      <c r="F17" s="45">
        <f t="shared" si="1"/>
        <v>0</v>
      </c>
      <c r="G17" s="45">
        <f t="shared" si="1"/>
        <v>0</v>
      </c>
      <c r="H17" s="46">
        <f t="shared" si="1"/>
        <v>0</v>
      </c>
      <c r="I17" s="13">
        <f t="shared" si="2"/>
        <v>18390.899999999994</v>
      </c>
    </row>
    <row r="18" spans="1:9" x14ac:dyDescent="0.2">
      <c r="A18" s="47" t="s">
        <v>16</v>
      </c>
      <c r="B18" s="37" t="s">
        <v>17</v>
      </c>
      <c r="C18" s="38">
        <v>15454.589999999997</v>
      </c>
      <c r="D18" s="38">
        <f t="shared" ref="D18:H20" si="4">SUM(D108,D284,D338,D393,D482,D570,D625,D679,D734,D822,D910,D965,D1019,D1074,D196)</f>
        <v>0</v>
      </c>
      <c r="E18" s="38">
        <f t="shared" si="3"/>
        <v>15454.589999999997</v>
      </c>
      <c r="F18" s="38">
        <f t="shared" si="4"/>
        <v>0</v>
      </c>
      <c r="G18" s="38">
        <f t="shared" si="4"/>
        <v>0</v>
      </c>
      <c r="H18" s="39">
        <f t="shared" si="4"/>
        <v>0</v>
      </c>
      <c r="I18" s="13">
        <f t="shared" si="2"/>
        <v>15454.589999999997</v>
      </c>
    </row>
    <row r="19" spans="1:9" s="3" customFormat="1" hidden="1" x14ac:dyDescent="0.2">
      <c r="A19" s="47" t="s">
        <v>18</v>
      </c>
      <c r="B19" s="37" t="s">
        <v>19</v>
      </c>
      <c r="C19" s="41">
        <v>0</v>
      </c>
      <c r="D19" s="41">
        <f t="shared" si="4"/>
        <v>0</v>
      </c>
      <c r="E19" s="41">
        <f t="shared" si="3"/>
        <v>0</v>
      </c>
      <c r="F19" s="41">
        <f t="shared" si="4"/>
        <v>0</v>
      </c>
      <c r="G19" s="41">
        <f t="shared" si="4"/>
        <v>0</v>
      </c>
      <c r="H19" s="42">
        <f t="shared" si="4"/>
        <v>0</v>
      </c>
      <c r="I19" s="71">
        <f t="shared" si="2"/>
        <v>0</v>
      </c>
    </row>
    <row r="20" spans="1:9" x14ac:dyDescent="0.2">
      <c r="A20" s="47" t="s">
        <v>20</v>
      </c>
      <c r="B20" s="37" t="s">
        <v>21</v>
      </c>
      <c r="C20" s="38">
        <v>2936.3099999999977</v>
      </c>
      <c r="D20" s="38">
        <f t="shared" si="4"/>
        <v>0</v>
      </c>
      <c r="E20" s="38">
        <f t="shared" si="3"/>
        <v>2936.3099999999977</v>
      </c>
      <c r="F20" s="38">
        <f t="shared" si="4"/>
        <v>0</v>
      </c>
      <c r="G20" s="38">
        <f t="shared" si="4"/>
        <v>0</v>
      </c>
      <c r="H20" s="39">
        <f t="shared" si="4"/>
        <v>0</v>
      </c>
      <c r="I20" s="13">
        <f t="shared" si="2"/>
        <v>2936.3099999999977</v>
      </c>
    </row>
    <row r="21" spans="1:9" s="3" customFormat="1" ht="25.5" x14ac:dyDescent="0.2">
      <c r="A21" s="43" t="s">
        <v>22</v>
      </c>
      <c r="B21" s="44" t="s">
        <v>23</v>
      </c>
      <c r="C21" s="45"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2"/>
        <v>243</v>
      </c>
    </row>
    <row r="22" spans="1:9" s="3" customFormat="1" x14ac:dyDescent="0.2">
      <c r="A22" s="48" t="s">
        <v>24</v>
      </c>
      <c r="B22" s="49" t="s">
        <v>25</v>
      </c>
      <c r="C22" s="45"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2"/>
        <v>243</v>
      </c>
    </row>
    <row r="23" spans="1:9" s="3" customFormat="1" x14ac:dyDescent="0.2">
      <c r="A23" s="50" t="s">
        <v>26</v>
      </c>
      <c r="B23" s="51" t="s">
        <v>27</v>
      </c>
      <c r="C23" s="41">
        <v>204.2</v>
      </c>
      <c r="D23" s="41">
        <f t="shared" ref="D23:D25" si="7">SUM(D113,D289,D343,D398,D487,D575,D630,D684,D739,D827,D915,D970,D1024,D1079,D201)</f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2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2"/>
        <v>0</v>
      </c>
    </row>
    <row r="25" spans="1:9" s="3" customFormat="1" x14ac:dyDescent="0.2">
      <c r="A25" s="50" t="s">
        <v>30</v>
      </c>
      <c r="B25" s="52" t="s">
        <v>31</v>
      </c>
      <c r="C25" s="41"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2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2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v>0</v>
      </c>
      <c r="D27" s="41">
        <f t="shared" ref="D27:D29" si="11">SUM(D117,D293,D347,D402,D491,D579,D634,D688,D743,D831,D919,D974,D1028,D1083,D205)</f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2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2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2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2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v>0</v>
      </c>
      <c r="D31" s="41">
        <f t="shared" ref="D31:D33" si="15">SUM(D121,D297,D351,D406,D495,D583,D638,D692,D747,D835,D923,D978,D1032,D1087,D209)</f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2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2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2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2"/>
        <v>0</v>
      </c>
    </row>
    <row r="35" spans="1:10" s="2" customFormat="1" x14ac:dyDescent="0.2">
      <c r="A35" s="56" t="s">
        <v>42</v>
      </c>
      <c r="B35" s="57"/>
      <c r="C35" s="58">
        <v>20820.539999999986</v>
      </c>
      <c r="D35" s="58">
        <f>SUM(D36,D39,D65,D62)</f>
        <v>-183.14000000000001</v>
      </c>
      <c r="E35" s="58">
        <f t="shared" ref="E35:H35" si="18">SUM(E36,E39,E65,E62)</f>
        <v>20637.399999999991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2"/>
        <v>23513.499999999993</v>
      </c>
    </row>
    <row r="36" spans="1:10" hidden="1" x14ac:dyDescent="0.2">
      <c r="A36" s="60" t="s">
        <v>43</v>
      </c>
      <c r="B36" s="61">
        <v>20</v>
      </c>
      <c r="C36" s="45"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2"/>
        <v>0</v>
      </c>
    </row>
    <row r="37" spans="1:10" hidden="1" x14ac:dyDescent="0.2">
      <c r="A37" s="50" t="s">
        <v>44</v>
      </c>
      <c r="B37" s="134" t="s">
        <v>45</v>
      </c>
      <c r="C37" s="38"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2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2"/>
        <v>0</v>
      </c>
    </row>
    <row r="39" spans="1:10" ht="25.5" x14ac:dyDescent="0.2">
      <c r="A39" s="135" t="s">
        <v>46</v>
      </c>
      <c r="B39" s="62">
        <v>60</v>
      </c>
      <c r="C39" s="45">
        <v>20820.539999999986</v>
      </c>
      <c r="D39" s="45">
        <f t="shared" ref="D39:H39" si="21">SUM(D40,D47,D54)</f>
        <v>-183.14000000000001</v>
      </c>
      <c r="E39" s="45">
        <f t="shared" si="21"/>
        <v>20637.399999999991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2"/>
        <v>23513.499999999993</v>
      </c>
    </row>
    <row r="40" spans="1:10" ht="25.5" x14ac:dyDescent="0.2">
      <c r="A40" s="60" t="s">
        <v>47</v>
      </c>
      <c r="B40" s="63">
        <v>60</v>
      </c>
      <c r="C40" s="45">
        <v>20820.539999999986</v>
      </c>
      <c r="D40" s="45">
        <f t="shared" ref="D40:H40" si="22">SUM(D44,D45,D46)</f>
        <v>-183.14000000000001</v>
      </c>
      <c r="E40" s="45">
        <f t="shared" si="22"/>
        <v>20637.399999999991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2"/>
        <v>23513.499999999993</v>
      </c>
      <c r="J40" s="13">
        <f>J42+J43</f>
        <v>20637.399999999991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2"/>
        <v>0</v>
      </c>
    </row>
    <row r="42" spans="1:10" x14ac:dyDescent="0.2">
      <c r="A42" s="64" t="s">
        <v>49</v>
      </c>
      <c r="B42" s="65"/>
      <c r="C42" s="45">
        <v>22.899999999986903</v>
      </c>
      <c r="D42" s="45">
        <f t="shared" ref="D42:H42" si="23">D44+D45+D46-D43</f>
        <v>0</v>
      </c>
      <c r="E42" s="45">
        <f t="shared" si="23"/>
        <v>22.899999999990541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2"/>
        <v>22.899999999990541</v>
      </c>
      <c r="J42" s="13">
        <f>E42</f>
        <v>22.899999999990541</v>
      </c>
    </row>
    <row r="43" spans="1:10" x14ac:dyDescent="0.2">
      <c r="A43" s="64" t="s">
        <v>50</v>
      </c>
      <c r="B43" s="65"/>
      <c r="C43" s="45">
        <v>20797.64</v>
      </c>
      <c r="D43" s="45">
        <f t="shared" ref="D43:H46" si="24">SUM(D79,D255,D453,D541,D793,D881,D167)</f>
        <v>-183.14</v>
      </c>
      <c r="E43" s="45">
        <f>C43+D43</f>
        <v>20614.5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2"/>
        <v>23490.6</v>
      </c>
      <c r="J43" s="13">
        <f>E43</f>
        <v>20614.5</v>
      </c>
    </row>
    <row r="44" spans="1:10" x14ac:dyDescent="0.2">
      <c r="A44" s="36" t="s">
        <v>51</v>
      </c>
      <c r="B44" s="136" t="s">
        <v>52</v>
      </c>
      <c r="C44" s="38">
        <v>15718.589999999993</v>
      </c>
      <c r="D44" s="38">
        <f>SUM(D80,D256,D454,D542,D794,D882,D168)</f>
        <v>-59.8</v>
      </c>
      <c r="E44" s="38">
        <f>C44+D44</f>
        <v>15658.789999999994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2"/>
        <v>15658.789999999994</v>
      </c>
    </row>
    <row r="45" spans="1:10" s="3" customFormat="1" x14ac:dyDescent="0.2">
      <c r="A45" s="36" t="s">
        <v>18</v>
      </c>
      <c r="B45" s="136" t="s">
        <v>53</v>
      </c>
      <c r="C45" s="41">
        <v>2115.44</v>
      </c>
      <c r="D45" s="41">
        <f t="shared" si="24"/>
        <v>-111.94</v>
      </c>
      <c r="E45" s="41">
        <f t="shared" ref="E45:E46" si="26">C45+D45</f>
        <v>2003.5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2"/>
        <v>4879.6000000000004</v>
      </c>
    </row>
    <row r="46" spans="1:10" ht="13.5" thickBot="1" x14ac:dyDescent="0.25">
      <c r="A46" s="36" t="s">
        <v>20</v>
      </c>
      <c r="B46" s="137" t="s">
        <v>54</v>
      </c>
      <c r="C46" s="38">
        <v>2986.5099999999966</v>
      </c>
      <c r="D46" s="38">
        <f>SUM(D82,D258,D456,D544,D796,D884,D170)</f>
        <v>-11.4</v>
      </c>
      <c r="E46" s="38">
        <f t="shared" si="26"/>
        <v>2975.1099999999965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2"/>
        <v>2975.1099999999965</v>
      </c>
    </row>
    <row r="47" spans="1:10" s="3" customFormat="1" ht="13.5" hidden="1" thickBot="1" x14ac:dyDescent="0.25">
      <c r="A47" s="60" t="s">
        <v>55</v>
      </c>
      <c r="B47" s="61" t="s">
        <v>56</v>
      </c>
      <c r="C47" s="45"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2"/>
        <v>0</v>
      </c>
    </row>
    <row r="48" spans="1:10" s="3" customFormat="1" ht="13.5" hidden="1" thickBot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2"/>
        <v>0</v>
      </c>
    </row>
    <row r="49" spans="1:9" s="3" customFormat="1" ht="13.5" hidden="1" thickBot="1" x14ac:dyDescent="0.25">
      <c r="A49" s="64" t="s">
        <v>49</v>
      </c>
      <c r="B49" s="65"/>
      <c r="C49" s="45"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2"/>
        <v>0</v>
      </c>
    </row>
    <row r="50" spans="1:9" s="3" customFormat="1" ht="13.5" hidden="1" thickBot="1" x14ac:dyDescent="0.25">
      <c r="A50" s="64" t="s">
        <v>50</v>
      </c>
      <c r="B50" s="65"/>
      <c r="C50" s="45">
        <v>0</v>
      </c>
      <c r="D50" s="45">
        <f t="shared" ref="D50:D53" si="30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2"/>
        <v>0</v>
      </c>
    </row>
    <row r="51" spans="1:9" s="3" customFormat="1" ht="13.5" hidden="1" thickBot="1" x14ac:dyDescent="0.25">
      <c r="A51" s="36" t="s">
        <v>57</v>
      </c>
      <c r="B51" s="137" t="s">
        <v>58</v>
      </c>
      <c r="C51" s="41"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2"/>
        <v>0</v>
      </c>
    </row>
    <row r="52" spans="1:9" s="3" customFormat="1" ht="13.5" hidden="1" thickBot="1" x14ac:dyDescent="0.25">
      <c r="A52" s="36" t="s">
        <v>59</v>
      </c>
      <c r="B52" s="137" t="s">
        <v>60</v>
      </c>
      <c r="C52" s="41"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2"/>
        <v>0</v>
      </c>
    </row>
    <row r="53" spans="1:9" s="3" customFormat="1" ht="13.5" hidden="1" thickBot="1" x14ac:dyDescent="0.25">
      <c r="A53" s="36" t="s">
        <v>61</v>
      </c>
      <c r="B53" s="137" t="s">
        <v>62</v>
      </c>
      <c r="C53" s="41"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2"/>
        <v>0</v>
      </c>
    </row>
    <row r="54" spans="1:9" s="3" customFormat="1" ht="13.5" hidden="1" thickBot="1" x14ac:dyDescent="0.25">
      <c r="A54" s="60" t="s">
        <v>63</v>
      </c>
      <c r="B54" s="67" t="s">
        <v>64</v>
      </c>
      <c r="C54" s="45"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2"/>
        <v>0</v>
      </c>
    </row>
    <row r="55" spans="1:9" s="3" customFormat="1" ht="13.5" hidden="1" thickBot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2"/>
        <v>0</v>
      </c>
    </row>
    <row r="56" spans="1:9" s="3" customFormat="1" ht="13.5" hidden="1" thickBot="1" x14ac:dyDescent="0.25">
      <c r="A56" s="64" t="s">
        <v>49</v>
      </c>
      <c r="B56" s="65"/>
      <c r="C56" s="45"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2"/>
        <v>0</v>
      </c>
    </row>
    <row r="57" spans="1:9" s="3" customFormat="1" ht="13.5" hidden="1" thickBot="1" x14ac:dyDescent="0.25">
      <c r="A57" s="64" t="s">
        <v>50</v>
      </c>
      <c r="B57" s="65"/>
      <c r="C57" s="45">
        <v>0</v>
      </c>
      <c r="D57" s="45">
        <f t="shared" ref="D57:D60" si="3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2"/>
        <v>0</v>
      </c>
    </row>
    <row r="58" spans="1:9" s="3" customFormat="1" ht="13.5" hidden="1" thickBot="1" x14ac:dyDescent="0.25">
      <c r="A58" s="36" t="s">
        <v>57</v>
      </c>
      <c r="B58" s="137" t="s">
        <v>65</v>
      </c>
      <c r="C58" s="41"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2"/>
        <v>0</v>
      </c>
    </row>
    <row r="59" spans="1:9" s="3" customFormat="1" ht="13.5" hidden="1" thickBot="1" x14ac:dyDescent="0.25">
      <c r="A59" s="36" t="s">
        <v>59</v>
      </c>
      <c r="B59" s="137" t="s">
        <v>66</v>
      </c>
      <c r="C59" s="41"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2"/>
        <v>0</v>
      </c>
    </row>
    <row r="60" spans="1:9" s="3" customFormat="1" ht="13.5" hidden="1" thickBot="1" x14ac:dyDescent="0.25">
      <c r="A60" s="36" t="s">
        <v>61</v>
      </c>
      <c r="B60" s="137" t="s">
        <v>67</v>
      </c>
      <c r="C60" s="41"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2"/>
        <v>0</v>
      </c>
    </row>
    <row r="61" spans="1:9" s="3" customFormat="1" ht="13.5" hidden="1" thickBot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2"/>
        <v>0</v>
      </c>
    </row>
    <row r="62" spans="1:9" ht="13.5" hidden="1" thickBot="1" x14ac:dyDescent="0.25">
      <c r="A62" s="60" t="s">
        <v>68</v>
      </c>
      <c r="B62" s="61">
        <v>71</v>
      </c>
      <c r="C62" s="45"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2"/>
        <v>0</v>
      </c>
    </row>
    <row r="63" spans="1:9" ht="13.5" hidden="1" thickBot="1" x14ac:dyDescent="0.25">
      <c r="A63" s="50" t="s">
        <v>69</v>
      </c>
      <c r="B63" s="134" t="s">
        <v>70</v>
      </c>
      <c r="C63" s="38"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2"/>
        <v>0</v>
      </c>
    </row>
    <row r="64" spans="1:9" s="3" customFormat="1" ht="13.5" hidden="1" thickBot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2"/>
        <v>0</v>
      </c>
    </row>
    <row r="65" spans="1:9" s="3" customFormat="1" ht="13.5" hidden="1" thickBot="1" x14ac:dyDescent="0.25">
      <c r="A65" s="48" t="s">
        <v>71</v>
      </c>
      <c r="B65" s="67" t="s">
        <v>72</v>
      </c>
      <c r="C65" s="45"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2"/>
        <v>0</v>
      </c>
    </row>
    <row r="66" spans="1:9" s="3" customFormat="1" ht="13.5" hidden="1" thickBot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2"/>
        <v>0</v>
      </c>
    </row>
    <row r="67" spans="1:9" ht="13.5" hidden="1" thickBot="1" x14ac:dyDescent="0.25">
      <c r="A67" s="48" t="s">
        <v>73</v>
      </c>
      <c r="B67" s="67"/>
      <c r="C67" s="45"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2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2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2"/>
        <v>0</v>
      </c>
    </row>
    <row r="70" spans="1:9" s="2" customFormat="1" ht="13.5" thickBot="1" x14ac:dyDescent="0.25">
      <c r="A70" s="143" t="s">
        <v>74</v>
      </c>
      <c r="B70" s="144" t="s">
        <v>75</v>
      </c>
      <c r="C70" s="145">
        <v>0</v>
      </c>
      <c r="D70" s="145">
        <f t="shared" ref="D70:H70" si="40">SUM(D103)</f>
        <v>0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 t="str">
        <f>A70</f>
        <v>Autorități publice si acțiuni externe</v>
      </c>
    </row>
    <row r="71" spans="1:9" hidden="1" x14ac:dyDescent="0.2">
      <c r="A71" s="139" t="s">
        <v>76</v>
      </c>
      <c r="B71" s="140"/>
      <c r="C71" s="141">
        <v>0</v>
      </c>
      <c r="D71" s="141">
        <f t="shared" ref="D71:H71" si="41">SUM(D72,D75,D101)</f>
        <v>0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">
      <c r="A73" s="50" t="s">
        <v>44</v>
      </c>
      <c r="B73" s="134" t="s">
        <v>45</v>
      </c>
      <c r="C73" s="38"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5.5" hidden="1" x14ac:dyDescent="0.2">
      <c r="A75" s="135" t="s">
        <v>46</v>
      </c>
      <c r="B75" s="62">
        <v>60</v>
      </c>
      <c r="C75" s="45">
        <v>0</v>
      </c>
      <c r="D75" s="45">
        <f t="shared" ref="D75:H75" si="44">SUM(D76,D83,D90)</f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60</v>
      </c>
      <c r="C76" s="45">
        <v>0</v>
      </c>
      <c r="D76" s="45">
        <f t="shared" ref="D76:H76" si="45">SUM(D80,D81,D82)</f>
        <v>0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">
      <c r="A78" s="64" t="s">
        <v>49</v>
      </c>
      <c r="B78" s="65"/>
      <c r="C78" s="45"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">
      <c r="A79" s="64" t="s">
        <v>50</v>
      </c>
      <c r="B79" s="65"/>
      <c r="C79" s="45">
        <v>0</v>
      </c>
      <c r="D79" s="45">
        <f t="shared" ref="D79:H82" si="47">D132</f>
        <v>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51</v>
      </c>
      <c r="B80" s="136" t="s">
        <v>52</v>
      </c>
      <c r="C80" s="38">
        <v>0</v>
      </c>
      <c r="D80" s="38">
        <f t="shared" si="47"/>
        <v>0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53</v>
      </c>
      <c r="C81" s="41"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">
      <c r="A82" s="36" t="s">
        <v>20</v>
      </c>
      <c r="B82" s="137" t="s">
        <v>54</v>
      </c>
      <c r="C82" s="38">
        <v>0</v>
      </c>
      <c r="D82" s="38">
        <f t="shared" si="47"/>
        <v>0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2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2"/>
        <v>0</v>
      </c>
    </row>
    <row r="85" spans="1:9" s="3" customFormat="1" hidden="1" x14ac:dyDescent="0.2">
      <c r="A85" s="64" t="s">
        <v>49</v>
      </c>
      <c r="B85" s="65"/>
      <c r="C85" s="45"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v>0</v>
      </c>
      <c r="D86" s="45">
        <f t="shared" ref="D86:H89" si="52">D139</f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v>0</v>
      </c>
      <c r="D93" s="45">
        <f t="shared" ref="D93:H96" si="56">D146</f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v>0</v>
      </c>
      <c r="D103" s="87">
        <f t="shared" ref="D103:H103" si="62">D104</f>
        <v>0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 t="str">
        <f>A103</f>
        <v>„Creșterea eficienței energetice a sediului administrativ al Consiliului Județean Satu Mare”</v>
      </c>
    </row>
    <row r="104" spans="1:11" s="4" customFormat="1" x14ac:dyDescent="0.2">
      <c r="A104" s="89" t="s">
        <v>78</v>
      </c>
      <c r="B104" s="90"/>
      <c r="C104" s="91">
        <v>0</v>
      </c>
      <c r="D104" s="91">
        <f t="shared" ref="D104:H104" si="63">SUM(D105,D106,D107,D111)</f>
        <v>0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 t="str">
        <f>A104</f>
        <v>Total venituri</v>
      </c>
    </row>
    <row r="105" spans="1:11" x14ac:dyDescent="0.2">
      <c r="A105" s="36" t="s">
        <v>12</v>
      </c>
      <c r="B105" s="37"/>
      <c r="C105" s="38">
        <v>0</v>
      </c>
      <c r="D105" s="38"/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">
      <c r="A106" s="36" t="s">
        <v>13</v>
      </c>
      <c r="B106" s="40"/>
      <c r="C106" s="41">
        <v>0</v>
      </c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79</v>
      </c>
      <c r="B107" s="44" t="s">
        <v>15</v>
      </c>
      <c r="C107" s="45">
        <v>0</v>
      </c>
      <c r="D107" s="45">
        <f>SUM(D108:D110)</f>
        <v>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">
      <c r="A108" s="47" t="s">
        <v>16</v>
      </c>
      <c r="B108" s="37" t="s">
        <v>17</v>
      </c>
      <c r="C108" s="38">
        <v>0</v>
      </c>
      <c r="D108" s="38"/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>
        <v>0</v>
      </c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21</v>
      </c>
      <c r="C110" s="38">
        <v>0</v>
      </c>
      <c r="D110" s="38"/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>
        <v>0</v>
      </c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>
        <v>0</v>
      </c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>
        <v>0</v>
      </c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>
        <v>0</v>
      </c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>
        <v>0</v>
      </c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>
        <v>0</v>
      </c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>
        <v>0</v>
      </c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>
        <v>0</v>
      </c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>
        <v>0</v>
      </c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v>0</v>
      </c>
      <c r="D124" s="95">
        <f>SUM(D125,D128,D154,D151)</f>
        <v>0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">
      <c r="A125" s="60" t="s">
        <v>43</v>
      </c>
      <c r="B125" s="61">
        <v>20</v>
      </c>
      <c r="C125" s="45"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>
        <v>0</v>
      </c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46</v>
      </c>
      <c r="B128" s="62">
        <v>60</v>
      </c>
      <c r="C128" s="45">
        <v>0</v>
      </c>
      <c r="D128" s="45">
        <f t="shared" ref="D128:H128" si="75">SUM(D129,D136,D143)</f>
        <v>0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5.5" x14ac:dyDescent="0.2">
      <c r="A129" s="60" t="s">
        <v>47</v>
      </c>
      <c r="B129" s="63">
        <v>60</v>
      </c>
      <c r="C129" s="45">
        <v>0</v>
      </c>
      <c r="D129" s="45">
        <f t="shared" ref="D129:H129" si="76">SUM(D133,D134,D135)</f>
        <v>0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">
      <c r="A131" s="64" t="s">
        <v>49</v>
      </c>
      <c r="B131" s="65"/>
      <c r="C131" s="45"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">
      <c r="A132" s="64" t="s">
        <v>50</v>
      </c>
      <c r="B132" s="65"/>
      <c r="C132" s="45">
        <v>0</v>
      </c>
      <c r="D132" s="45"/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">
      <c r="A133" s="36" t="s">
        <v>51</v>
      </c>
      <c r="B133" s="136" t="s">
        <v>52</v>
      </c>
      <c r="C133" s="38">
        <v>0</v>
      </c>
      <c r="D133" s="38"/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">
      <c r="A134" s="36" t="s">
        <v>18</v>
      </c>
      <c r="B134" s="136" t="s">
        <v>53</v>
      </c>
      <c r="C134" s="41">
        <v>0</v>
      </c>
      <c r="D134" s="41"/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ht="13.5" thickBot="1" x14ac:dyDescent="0.25">
      <c r="A135" s="36" t="s">
        <v>20</v>
      </c>
      <c r="B135" s="137" t="s">
        <v>54</v>
      </c>
      <c r="C135" s="38">
        <v>0</v>
      </c>
      <c r="D135" s="38"/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t="13.5" hidden="1" thickBot="1" x14ac:dyDescent="0.25">
      <c r="A136" s="60" t="s">
        <v>55</v>
      </c>
      <c r="B136" s="61" t="s">
        <v>56</v>
      </c>
      <c r="C136" s="45"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t="13.5" hidden="1" thickBot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t="13.5" hidden="1" thickBot="1" x14ac:dyDescent="0.25">
      <c r="A138" s="64" t="s">
        <v>49</v>
      </c>
      <c r="B138" s="65"/>
      <c r="C138" s="45"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t="13.5" hidden="1" thickBot="1" x14ac:dyDescent="0.25">
      <c r="A139" s="64" t="s">
        <v>50</v>
      </c>
      <c r="B139" s="65"/>
      <c r="C139" s="45">
        <v>0</v>
      </c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t="13.5" hidden="1" thickBot="1" x14ac:dyDescent="0.25">
      <c r="A140" s="36" t="s">
        <v>57</v>
      </c>
      <c r="B140" s="137" t="s">
        <v>58</v>
      </c>
      <c r="C140" s="41">
        <v>0</v>
      </c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t="13.5" hidden="1" thickBot="1" x14ac:dyDescent="0.25">
      <c r="A141" s="36" t="s">
        <v>59</v>
      </c>
      <c r="B141" s="137" t="s">
        <v>60</v>
      </c>
      <c r="C141" s="41">
        <v>0</v>
      </c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t="13.5" hidden="1" thickBot="1" x14ac:dyDescent="0.25">
      <c r="A142" s="36" t="s">
        <v>61</v>
      </c>
      <c r="B142" s="137" t="s">
        <v>62</v>
      </c>
      <c r="C142" s="41">
        <v>0</v>
      </c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t="13.5" hidden="1" thickBot="1" x14ac:dyDescent="0.25">
      <c r="A143" s="60" t="s">
        <v>63</v>
      </c>
      <c r="B143" s="67" t="s">
        <v>64</v>
      </c>
      <c r="C143" s="45"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t="13.5" hidden="1" thickBot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t="13.5" hidden="1" thickBot="1" x14ac:dyDescent="0.25">
      <c r="A145" s="64" t="s">
        <v>49</v>
      </c>
      <c r="B145" s="65"/>
      <c r="C145" s="45"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t="13.5" hidden="1" thickBot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t="13.5" hidden="1" thickBot="1" x14ac:dyDescent="0.25">
      <c r="A147" s="36" t="s">
        <v>57</v>
      </c>
      <c r="B147" s="137" t="s">
        <v>65</v>
      </c>
      <c r="C147" s="41">
        <v>0</v>
      </c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t="13.5" hidden="1" thickBot="1" x14ac:dyDescent="0.25">
      <c r="A148" s="36" t="s">
        <v>59</v>
      </c>
      <c r="B148" s="137" t="s">
        <v>66</v>
      </c>
      <c r="C148" s="41">
        <v>0</v>
      </c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t="13.5" hidden="1" thickBot="1" x14ac:dyDescent="0.25">
      <c r="A149" s="36" t="s">
        <v>61</v>
      </c>
      <c r="B149" s="137" t="s">
        <v>67</v>
      </c>
      <c r="C149" s="41">
        <v>0</v>
      </c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t="13.5" hidden="1" thickBot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t="13.5" hidden="1" thickBot="1" x14ac:dyDescent="0.25">
      <c r="A151" s="60" t="s">
        <v>68</v>
      </c>
      <c r="B151" s="61">
        <v>71</v>
      </c>
      <c r="C151" s="45"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t="13.5" hidden="1" thickBot="1" x14ac:dyDescent="0.25">
      <c r="A152" s="50" t="s">
        <v>69</v>
      </c>
      <c r="B152" s="134" t="s">
        <v>70</v>
      </c>
      <c r="C152" s="41">
        <v>0</v>
      </c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t="13.5" hidden="1" thickBot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t="13.5" hidden="1" thickBot="1" x14ac:dyDescent="0.25">
      <c r="A154" s="48" t="s">
        <v>71</v>
      </c>
      <c r="B154" s="67" t="s">
        <v>72</v>
      </c>
      <c r="C154" s="45">
        <v>0</v>
      </c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t="13.5" hidden="1" thickBot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5" hidden="1" thickBot="1" x14ac:dyDescent="0.25">
      <c r="A156" s="48" t="s">
        <v>73</v>
      </c>
      <c r="B156" s="67"/>
      <c r="C156" s="45"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t="13.5" hidden="1" thickBot="1" x14ac:dyDescent="0.25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5" thickBot="1" x14ac:dyDescent="0.25">
      <c r="A158" s="143" t="s">
        <v>80</v>
      </c>
      <c r="B158" s="144" t="s">
        <v>81</v>
      </c>
      <c r="C158" s="145"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">
      <c r="A159" s="139" t="s">
        <v>76</v>
      </c>
      <c r="B159" s="140"/>
      <c r="C159" s="141"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">
      <c r="A160" s="60" t="s">
        <v>43</v>
      </c>
      <c r="B160" s="61">
        <v>20</v>
      </c>
      <c r="C160" s="97"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">
      <c r="A161" s="50" t="s">
        <v>44</v>
      </c>
      <c r="B161" s="134" t="s">
        <v>45</v>
      </c>
      <c r="C161" s="98"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5.5" hidden="1" x14ac:dyDescent="0.2">
      <c r="A163" s="135" t="s">
        <v>46</v>
      </c>
      <c r="B163" s="62">
        <v>60</v>
      </c>
      <c r="C163" s="45"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5.5" hidden="1" x14ac:dyDescent="0.2">
      <c r="A164" s="60" t="s">
        <v>47</v>
      </c>
      <c r="B164" s="63">
        <v>60</v>
      </c>
      <c r="C164" s="45"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">
      <c r="A166" s="64" t="s">
        <v>49</v>
      </c>
      <c r="B166" s="65"/>
      <c r="C166" s="45"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">
      <c r="A167" s="64" t="s">
        <v>50</v>
      </c>
      <c r="B167" s="65"/>
      <c r="C167" s="45">
        <v>243</v>
      </c>
      <c r="D167" s="45">
        <f t="shared" ref="D167:H170" si="97">D220</f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">
      <c r="A168" s="36" t="s">
        <v>51</v>
      </c>
      <c r="B168" s="136" t="s">
        <v>52</v>
      </c>
      <c r="C168" s="38"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">
      <c r="A169" s="36" t="s">
        <v>18</v>
      </c>
      <c r="B169" s="136" t="s">
        <v>53</v>
      </c>
      <c r="C169" s="41"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">
      <c r="A170" s="36" t="s">
        <v>20</v>
      </c>
      <c r="B170" s="137" t="s">
        <v>54</v>
      </c>
      <c r="C170" s="38"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">
      <c r="A171" s="60" t="s">
        <v>55</v>
      </c>
      <c r="B171" s="61" t="s">
        <v>56</v>
      </c>
      <c r="C171" s="45"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">
      <c r="A173" s="64" t="s">
        <v>49</v>
      </c>
      <c r="B173" s="65"/>
      <c r="C173" s="45"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">
      <c r="A174" s="64" t="s">
        <v>50</v>
      </c>
      <c r="B174" s="65"/>
      <c r="C174" s="45">
        <v>0</v>
      </c>
      <c r="D174" s="45">
        <f t="shared" ref="D174:H177" si="102">D227</f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">
      <c r="A180" s="64" t="s">
        <v>49</v>
      </c>
      <c r="B180" s="65"/>
      <c r="C180" s="45"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">
      <c r="A181" s="64" t="s">
        <v>50</v>
      </c>
      <c r="B181" s="65"/>
      <c r="C181" s="45">
        <v>0</v>
      </c>
      <c r="D181" s="45">
        <f t="shared" ref="D181:H184" si="106">D234</f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8.25" x14ac:dyDescent="0.2">
      <c r="A191" s="85" t="s">
        <v>82</v>
      </c>
      <c r="B191" s="86"/>
      <c r="C191" s="87"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">
      <c r="A192" s="89" t="s">
        <v>78</v>
      </c>
      <c r="B192" s="90"/>
      <c r="C192" s="91"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">
      <c r="A193" s="36" t="s">
        <v>12</v>
      </c>
      <c r="B193" s="37"/>
      <c r="C193" s="98">
        <v>0</v>
      </c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">
      <c r="A194" s="36" t="s">
        <v>13</v>
      </c>
      <c r="B194" s="40"/>
      <c r="C194" s="41">
        <v>0</v>
      </c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">
      <c r="A195" s="43" t="s">
        <v>79</v>
      </c>
      <c r="B195" s="44" t="s">
        <v>15</v>
      </c>
      <c r="C195" s="45"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">
      <c r="A196" s="47" t="s">
        <v>16</v>
      </c>
      <c r="B196" s="37" t="s">
        <v>17</v>
      </c>
      <c r="C196" s="38">
        <v>0</v>
      </c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>
        <v>0</v>
      </c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">
      <c r="A198" s="47" t="s">
        <v>20</v>
      </c>
      <c r="B198" s="37" t="s">
        <v>21</v>
      </c>
      <c r="C198" s="98">
        <v>0</v>
      </c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5.5" x14ac:dyDescent="0.2">
      <c r="A199" s="43" t="s">
        <v>22</v>
      </c>
      <c r="B199" s="44" t="s">
        <v>23</v>
      </c>
      <c r="C199" s="45"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">
      <c r="A200" s="48" t="s">
        <v>24</v>
      </c>
      <c r="B200" s="49" t="s">
        <v>25</v>
      </c>
      <c r="C200" s="45"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">
      <c r="A201" s="50" t="s">
        <v>26</v>
      </c>
      <c r="B201" s="51" t="s">
        <v>27</v>
      </c>
      <c r="C201" s="41"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>
        <v>0</v>
      </c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">
      <c r="A203" s="50" t="s">
        <v>30</v>
      </c>
      <c r="B203" s="52" t="s">
        <v>31</v>
      </c>
      <c r="C203" s="41"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">
      <c r="A205" s="50" t="s">
        <v>26</v>
      </c>
      <c r="B205" s="52" t="s">
        <v>34</v>
      </c>
      <c r="C205" s="41">
        <v>0</v>
      </c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">
      <c r="A206" s="50" t="s">
        <v>28</v>
      </c>
      <c r="B206" s="52" t="s">
        <v>35</v>
      </c>
      <c r="C206" s="41">
        <v>0</v>
      </c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">
      <c r="A207" s="50" t="s">
        <v>30</v>
      </c>
      <c r="B207" s="52" t="s">
        <v>36</v>
      </c>
      <c r="C207" s="41">
        <v>0</v>
      </c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">
      <c r="A209" s="50" t="s">
        <v>26</v>
      </c>
      <c r="B209" s="52" t="s">
        <v>39</v>
      </c>
      <c r="C209" s="41">
        <v>0</v>
      </c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">
      <c r="A210" s="50" t="s">
        <v>28</v>
      </c>
      <c r="B210" s="52" t="s">
        <v>40</v>
      </c>
      <c r="C210" s="41">
        <v>0</v>
      </c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">
      <c r="A211" s="50" t="s">
        <v>30</v>
      </c>
      <c r="B211" s="52" t="s">
        <v>41</v>
      </c>
      <c r="C211" s="41">
        <v>0</v>
      </c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">
      <c r="A212" s="93" t="s">
        <v>76</v>
      </c>
      <c r="B212" s="94"/>
      <c r="C212" s="95"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">
      <c r="A213" s="60" t="s">
        <v>43</v>
      </c>
      <c r="B213" s="61">
        <v>20</v>
      </c>
      <c r="C213" s="97"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">
      <c r="A214" s="50" t="s">
        <v>44</v>
      </c>
      <c r="B214" s="134" t="s">
        <v>45</v>
      </c>
      <c r="C214" s="98">
        <v>0</v>
      </c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5.5" x14ac:dyDescent="0.2">
      <c r="A216" s="135" t="s">
        <v>46</v>
      </c>
      <c r="B216" s="62">
        <v>60</v>
      </c>
      <c r="C216" s="45"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5.5" x14ac:dyDescent="0.2">
      <c r="A217" s="60" t="s">
        <v>47</v>
      </c>
      <c r="B217" s="63">
        <v>60</v>
      </c>
      <c r="C217" s="45"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">
      <c r="A219" s="64" t="s">
        <v>49</v>
      </c>
      <c r="B219" s="65"/>
      <c r="C219" s="45"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">
      <c r="A221" s="36" t="s">
        <v>51</v>
      </c>
      <c r="B221" s="136" t="s">
        <v>52</v>
      </c>
      <c r="C221" s="41"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>
        <v>0</v>
      </c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5" thickBot="1" x14ac:dyDescent="0.25">
      <c r="A223" s="36" t="s">
        <v>20</v>
      </c>
      <c r="B223" s="137" t="s">
        <v>54</v>
      </c>
      <c r="C223" s="41"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t="13.5" hidden="1" thickBot="1" x14ac:dyDescent="0.25">
      <c r="A224" s="60" t="s">
        <v>55</v>
      </c>
      <c r="B224" s="61" t="s">
        <v>56</v>
      </c>
      <c r="C224" s="45"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t="13.5" hidden="1" thickBot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t="13.5" hidden="1" thickBot="1" x14ac:dyDescent="0.25">
      <c r="A226" s="64" t="s">
        <v>49</v>
      </c>
      <c r="B226" s="65"/>
      <c r="C226" s="45"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t="13.5" hidden="1" thickBot="1" x14ac:dyDescent="0.25">
      <c r="A227" s="64" t="s">
        <v>50</v>
      </c>
      <c r="B227" s="65"/>
      <c r="C227" s="45">
        <v>0</v>
      </c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t="13.5" hidden="1" thickBot="1" x14ac:dyDescent="0.25">
      <c r="A228" s="36" t="s">
        <v>57</v>
      </c>
      <c r="B228" s="137" t="s">
        <v>58</v>
      </c>
      <c r="C228" s="41">
        <v>0</v>
      </c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t="13.5" hidden="1" thickBot="1" x14ac:dyDescent="0.25">
      <c r="A229" s="36" t="s">
        <v>59</v>
      </c>
      <c r="B229" s="137" t="s">
        <v>60</v>
      </c>
      <c r="C229" s="41">
        <v>0</v>
      </c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t="13.5" hidden="1" thickBot="1" x14ac:dyDescent="0.25">
      <c r="A230" s="36" t="s">
        <v>61</v>
      </c>
      <c r="B230" s="137" t="s">
        <v>62</v>
      </c>
      <c r="C230" s="41">
        <v>0</v>
      </c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t="13.5" hidden="1" thickBot="1" x14ac:dyDescent="0.25">
      <c r="A231" s="60" t="s">
        <v>63</v>
      </c>
      <c r="B231" s="67" t="s">
        <v>64</v>
      </c>
      <c r="C231" s="45"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t="13.5" hidden="1" thickBot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t="13.5" hidden="1" thickBot="1" x14ac:dyDescent="0.25">
      <c r="A233" s="64" t="s">
        <v>49</v>
      </c>
      <c r="B233" s="65"/>
      <c r="C233" s="45"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t="13.5" hidden="1" thickBot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t="13.5" hidden="1" thickBot="1" x14ac:dyDescent="0.25">
      <c r="A235" s="36" t="s">
        <v>57</v>
      </c>
      <c r="B235" s="137" t="s">
        <v>65</v>
      </c>
      <c r="C235" s="41">
        <v>0</v>
      </c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t="13.5" hidden="1" thickBot="1" x14ac:dyDescent="0.25">
      <c r="A236" s="36" t="s">
        <v>59</v>
      </c>
      <c r="B236" s="137" t="s">
        <v>66</v>
      </c>
      <c r="C236" s="41">
        <v>0</v>
      </c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t="13.5" hidden="1" thickBot="1" x14ac:dyDescent="0.25">
      <c r="A237" s="36" t="s">
        <v>61</v>
      </c>
      <c r="B237" s="137" t="s">
        <v>67</v>
      </c>
      <c r="C237" s="41">
        <v>0</v>
      </c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t="13.5" hidden="1" thickBot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t="13.5" hidden="1" thickBot="1" x14ac:dyDescent="0.25">
      <c r="A239" s="60" t="s">
        <v>68</v>
      </c>
      <c r="B239" s="61">
        <v>71</v>
      </c>
      <c r="C239" s="45"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t="13.5" hidden="1" thickBot="1" x14ac:dyDescent="0.25">
      <c r="A240" s="50" t="s">
        <v>69</v>
      </c>
      <c r="B240" s="134" t="s">
        <v>70</v>
      </c>
      <c r="C240" s="41">
        <v>0</v>
      </c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t="13.5" hidden="1" thickBot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t="13.5" hidden="1" thickBot="1" x14ac:dyDescent="0.25">
      <c r="A242" s="48" t="s">
        <v>71</v>
      </c>
      <c r="B242" s="67" t="s">
        <v>72</v>
      </c>
      <c r="C242" s="45">
        <v>0</v>
      </c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t="13.5" hidden="1" thickBot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t="13.5" hidden="1" thickBot="1" x14ac:dyDescent="0.25">
      <c r="A244" s="48" t="s">
        <v>73</v>
      </c>
      <c r="B244" s="67"/>
      <c r="C244" s="45"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t="13.5" hidden="1" thickBot="1" x14ac:dyDescent="0.25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5" thickBot="1" x14ac:dyDescent="0.25">
      <c r="A246" s="143" t="s">
        <v>83</v>
      </c>
      <c r="B246" s="144" t="s">
        <v>84</v>
      </c>
      <c r="C246" s="145">
        <v>16565.54</v>
      </c>
      <c r="D246" s="145">
        <f t="shared" ref="D246:H246" si="138">SUM(D279,D333,D388)</f>
        <v>-183.14</v>
      </c>
      <c r="E246" s="145">
        <f t="shared" si="138"/>
        <v>16382.4</v>
      </c>
      <c r="F246" s="145">
        <f t="shared" si="138"/>
        <v>2876.1000000000004</v>
      </c>
      <c r="G246" s="145">
        <f t="shared" si="138"/>
        <v>0</v>
      </c>
      <c r="H246" s="146">
        <f t="shared" si="138"/>
        <v>0</v>
      </c>
      <c r="I246" s="13">
        <f t="shared" si="87"/>
        <v>19258.5</v>
      </c>
    </row>
    <row r="247" spans="1:9" hidden="1" x14ac:dyDescent="0.2">
      <c r="A247" s="139" t="s">
        <v>76</v>
      </c>
      <c r="B247" s="140"/>
      <c r="C247" s="91">
        <v>16565.54</v>
      </c>
      <c r="D247" s="91">
        <f>SUM(D248,D251,D277,D274)</f>
        <v>-183.14000000000001</v>
      </c>
      <c r="E247" s="91">
        <f t="shared" ref="E247:H247" si="139">SUM(E248,E251,E277,E274)</f>
        <v>16382.4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">
      <c r="A249" s="50" t="s">
        <v>44</v>
      </c>
      <c r="B249" s="134" t="s">
        <v>45</v>
      </c>
      <c r="C249" s="38"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5.5" hidden="1" x14ac:dyDescent="0.2">
      <c r="A251" s="135" t="s">
        <v>46</v>
      </c>
      <c r="B251" s="62">
        <v>60</v>
      </c>
      <c r="C251" s="45">
        <v>16565.54</v>
      </c>
      <c r="D251" s="45">
        <f t="shared" ref="D251:H251" si="141">SUM(D252,D259,D266)</f>
        <v>-183.14000000000001</v>
      </c>
      <c r="E251" s="45">
        <f t="shared" si="141"/>
        <v>16382.4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5.5" hidden="1" x14ac:dyDescent="0.2">
      <c r="A252" s="60" t="s">
        <v>47</v>
      </c>
      <c r="B252" s="63">
        <v>60</v>
      </c>
      <c r="C252" s="45">
        <v>16565.54</v>
      </c>
      <c r="D252" s="45">
        <f t="shared" ref="D252:H252" si="142">SUM(D256,D257,D258)</f>
        <v>-183.14000000000001</v>
      </c>
      <c r="E252" s="45">
        <f t="shared" si="142"/>
        <v>16382.4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">
      <c r="A254" s="64" t="s">
        <v>49</v>
      </c>
      <c r="B254" s="65"/>
      <c r="C254" s="45">
        <v>19.400000000001455</v>
      </c>
      <c r="D254" s="45">
        <f t="shared" ref="D254:H254" si="143">D256+D257+D258-D255</f>
        <v>0</v>
      </c>
      <c r="E254" s="45">
        <f t="shared" si="143"/>
        <v>19.399999999999636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">
      <c r="A255" s="64" t="s">
        <v>50</v>
      </c>
      <c r="B255" s="65"/>
      <c r="C255" s="45">
        <v>16546.14</v>
      </c>
      <c r="D255" s="45">
        <f t="shared" ref="D255:H258" si="144">SUM(D308,D362,D417)</f>
        <v>-183.14</v>
      </c>
      <c r="E255" s="45">
        <f t="shared" si="144"/>
        <v>16363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">
      <c r="A256" s="36" t="s">
        <v>51</v>
      </c>
      <c r="B256" s="136" t="s">
        <v>52</v>
      </c>
      <c r="C256" s="38">
        <v>12145.900000000001</v>
      </c>
      <c r="D256" s="38">
        <f>SUM(D309,D363,D418)</f>
        <v>-59.8</v>
      </c>
      <c r="E256" s="38">
        <f t="shared" ref="E256:E258" si="145">C256+D256</f>
        <v>12086.100000000002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">
      <c r="A257" s="36" t="s">
        <v>18</v>
      </c>
      <c r="B257" s="136" t="s">
        <v>53</v>
      </c>
      <c r="C257" s="41">
        <v>2111.94</v>
      </c>
      <c r="D257" s="41">
        <f>SUM(D310,D364,D419)</f>
        <v>-111.94</v>
      </c>
      <c r="E257" s="41">
        <f t="shared" si="145"/>
        <v>2000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">
      <c r="A258" s="36" t="s">
        <v>20</v>
      </c>
      <c r="B258" s="137" t="s">
        <v>54</v>
      </c>
      <c r="C258" s="38">
        <v>2307.699999999998</v>
      </c>
      <c r="D258" s="38">
        <f>SUM(D311,D365,D420)</f>
        <v>-11.4</v>
      </c>
      <c r="E258" s="38">
        <f t="shared" si="145"/>
        <v>2296.2999999999979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">
      <c r="A261" s="64" t="s">
        <v>49</v>
      </c>
      <c r="B261" s="65"/>
      <c r="C261" s="45"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">
      <c r="A262" s="64" t="s">
        <v>50</v>
      </c>
      <c r="B262" s="65"/>
      <c r="C262" s="45">
        <v>0</v>
      </c>
      <c r="D262" s="45">
        <f t="shared" ref="D262:H265" si="148">SUM(D315,D369,D424)</f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">
      <c r="A268" s="64" t="s">
        <v>49</v>
      </c>
      <c r="B268" s="65"/>
      <c r="C268" s="45"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">
      <c r="A269" s="64" t="s">
        <v>50</v>
      </c>
      <c r="B269" s="65"/>
      <c r="C269" s="45">
        <v>0</v>
      </c>
      <c r="D269" s="45">
        <f t="shared" ref="D269:H272" si="152">SUM(D322,D376,D431)</f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">
      <c r="A274" s="60" t="s">
        <v>68</v>
      </c>
      <c r="B274" s="61">
        <v>71</v>
      </c>
      <c r="C274" s="45"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">
      <c r="A275" s="50" t="s">
        <v>69</v>
      </c>
      <c r="B275" s="134" t="s">
        <v>70</v>
      </c>
      <c r="C275" s="38"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">
      <c r="A279" s="85" t="s">
        <v>85</v>
      </c>
      <c r="B279" s="86"/>
      <c r="C279" s="87"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">
      <c r="A280" s="93" t="s">
        <v>78</v>
      </c>
      <c r="B280" s="94"/>
      <c r="C280" s="91"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>
        <v>0</v>
      </c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">
      <c r="A283" s="43" t="s">
        <v>79</v>
      </c>
      <c r="B283" s="44" t="s">
        <v>15</v>
      </c>
      <c r="C283" s="45"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">
      <c r="A284" s="47" t="s">
        <v>16</v>
      </c>
      <c r="B284" s="37" t="s">
        <v>17</v>
      </c>
      <c r="C284" s="38"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>
        <v>0</v>
      </c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">
      <c r="A286" s="47" t="s">
        <v>20</v>
      </c>
      <c r="B286" s="37" t="s">
        <v>21</v>
      </c>
      <c r="C286" s="38"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>
        <v>0</v>
      </c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">
      <c r="A290" s="50" t="s">
        <v>28</v>
      </c>
      <c r="B290" s="52" t="s">
        <v>29</v>
      </c>
      <c r="C290" s="41">
        <v>0</v>
      </c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">
      <c r="A291" s="50" t="s">
        <v>30</v>
      </c>
      <c r="B291" s="52" t="s">
        <v>31</v>
      </c>
      <c r="C291" s="41">
        <v>0</v>
      </c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">
      <c r="A293" s="50" t="s">
        <v>26</v>
      </c>
      <c r="B293" s="52" t="s">
        <v>34</v>
      </c>
      <c r="C293" s="41">
        <v>0</v>
      </c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">
      <c r="A294" s="50" t="s">
        <v>28</v>
      </c>
      <c r="B294" s="52" t="s">
        <v>35</v>
      </c>
      <c r="C294" s="41">
        <v>0</v>
      </c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">
      <c r="A295" s="50" t="s">
        <v>30</v>
      </c>
      <c r="B295" s="52" t="s">
        <v>36</v>
      </c>
      <c r="C295" s="41">
        <v>0</v>
      </c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">
      <c r="A297" s="50" t="s">
        <v>26</v>
      </c>
      <c r="B297" s="52" t="s">
        <v>39</v>
      </c>
      <c r="C297" s="41">
        <v>0</v>
      </c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">
      <c r="A298" s="50" t="s">
        <v>28</v>
      </c>
      <c r="B298" s="52" t="s">
        <v>40</v>
      </c>
      <c r="C298" s="41">
        <v>0</v>
      </c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">
      <c r="A299" s="50" t="s">
        <v>30</v>
      </c>
      <c r="B299" s="52" t="s">
        <v>41</v>
      </c>
      <c r="C299" s="41">
        <v>0</v>
      </c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">
      <c r="A300" s="93" t="s">
        <v>86</v>
      </c>
      <c r="B300" s="94"/>
      <c r="C300" s="95"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">
      <c r="A302" s="50" t="s">
        <v>87</v>
      </c>
      <c r="B302" s="134" t="s">
        <v>88</v>
      </c>
      <c r="C302" s="41">
        <v>0</v>
      </c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5.5" x14ac:dyDescent="0.2">
      <c r="A304" s="135" t="s">
        <v>46</v>
      </c>
      <c r="B304" s="62">
        <v>60</v>
      </c>
      <c r="C304" s="45"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5.5" x14ac:dyDescent="0.2">
      <c r="A305" s="60" t="s">
        <v>47</v>
      </c>
      <c r="B305" s="63">
        <v>60</v>
      </c>
      <c r="C305" s="45"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">
      <c r="A307" s="64" t="s">
        <v>49</v>
      </c>
      <c r="B307" s="65"/>
      <c r="C307" s="45"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">
      <c r="A308" s="64" t="s">
        <v>50</v>
      </c>
      <c r="B308" s="65"/>
      <c r="C308" s="45"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">
      <c r="A309" s="36" t="s">
        <v>51</v>
      </c>
      <c r="B309" s="136" t="s">
        <v>52</v>
      </c>
      <c r="C309" s="38"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0" si="172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">
      <c r="A314" s="64" t="s">
        <v>49</v>
      </c>
      <c r="B314" s="65"/>
      <c r="C314" s="45"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">
      <c r="A316" s="36" t="s">
        <v>57</v>
      </c>
      <c r="B316" s="137" t="s">
        <v>58</v>
      </c>
      <c r="C316" s="41">
        <v>0</v>
      </c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">
      <c r="A317" s="36" t="s">
        <v>59</v>
      </c>
      <c r="B317" s="137" t="s">
        <v>60</v>
      </c>
      <c r="C317" s="41">
        <v>0</v>
      </c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">
      <c r="A318" s="36" t="s">
        <v>61</v>
      </c>
      <c r="B318" s="137" t="s">
        <v>62</v>
      </c>
      <c r="C318" s="41">
        <v>0</v>
      </c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">
      <c r="A321" s="64" t="s">
        <v>49</v>
      </c>
      <c r="B321" s="65"/>
      <c r="C321" s="45"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">
      <c r="A323" s="36" t="s">
        <v>57</v>
      </c>
      <c r="B323" s="137" t="s">
        <v>65</v>
      </c>
      <c r="C323" s="41">
        <v>0</v>
      </c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">
      <c r="A324" s="36" t="s">
        <v>59</v>
      </c>
      <c r="B324" s="137" t="s">
        <v>66</v>
      </c>
      <c r="C324" s="41">
        <v>0</v>
      </c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">
      <c r="A325" s="36" t="s">
        <v>61</v>
      </c>
      <c r="B325" s="137" t="s">
        <v>67</v>
      </c>
      <c r="C325" s="41">
        <v>0</v>
      </c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>
        <v>0</v>
      </c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">
      <c r="A330" s="48" t="s">
        <v>71</v>
      </c>
      <c r="B330" s="67" t="s">
        <v>72</v>
      </c>
      <c r="C330" s="45">
        <v>0</v>
      </c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">
      <c r="A332" s="48" t="s">
        <v>73</v>
      </c>
      <c r="B332" s="67"/>
      <c r="C332" s="45"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">
      <c r="A333" s="85" t="s">
        <v>89</v>
      </c>
      <c r="B333" s="86"/>
      <c r="C333" s="87">
        <v>183.1400000000001</v>
      </c>
      <c r="D333" s="87">
        <f t="shared" ref="D333:H333" si="183">D334</f>
        <v>-183.14</v>
      </c>
      <c r="E333" s="87">
        <f t="shared" si="183"/>
        <v>0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 t="str">
        <f>A333</f>
        <v>Creșterea eficienței energetice a clădirii Spitalului Orășenesc Negrești Oaș</v>
      </c>
    </row>
    <row r="334" spans="1:9" s="4" customFormat="1" x14ac:dyDescent="0.2">
      <c r="A334" s="93" t="s">
        <v>78</v>
      </c>
      <c r="B334" s="94"/>
      <c r="C334" s="91">
        <v>183.1400000000001</v>
      </c>
      <c r="D334" s="91">
        <f t="shared" ref="D334:H334" si="184">SUM(D335,D336,D337,D341)</f>
        <v>-183.14</v>
      </c>
      <c r="E334" s="91">
        <f t="shared" si="184"/>
        <v>0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 t="str">
        <f t="shared" ref="I334:I335" si="185">A334</f>
        <v>Total venituri</v>
      </c>
    </row>
    <row r="335" spans="1:9" x14ac:dyDescent="0.2">
      <c r="A335" s="36" t="s">
        <v>12</v>
      </c>
      <c r="B335" s="37"/>
      <c r="C335" s="38">
        <v>183.1400000000001</v>
      </c>
      <c r="D335" s="38">
        <v>-183.14</v>
      </c>
      <c r="E335" s="38">
        <f>SUM(C335,D335)</f>
        <v>0</v>
      </c>
      <c r="F335" s="38"/>
      <c r="G335" s="38"/>
      <c r="H335" s="39"/>
      <c r="I335" s="13" t="str">
        <f t="shared" si="185"/>
        <v>I. Cofinanţare Consiliul Judeţean Satu Mare</v>
      </c>
    </row>
    <row r="336" spans="1:9" s="3" customFormat="1" hidden="1" x14ac:dyDescent="0.2">
      <c r="A336" s="36" t="s">
        <v>13</v>
      </c>
      <c r="B336" s="40"/>
      <c r="C336" s="41">
        <v>0</v>
      </c>
      <c r="D336" s="41"/>
      <c r="E336" s="41">
        <f t="shared" ref="E336:E340" si="186">SUM(C336,D336)</f>
        <v>0</v>
      </c>
      <c r="F336" s="41"/>
      <c r="G336" s="41"/>
      <c r="H336" s="42"/>
      <c r="I336" s="71">
        <f t="shared" si="172"/>
        <v>0</v>
      </c>
    </row>
    <row r="337" spans="1:10" x14ac:dyDescent="0.2">
      <c r="A337" s="43" t="s">
        <v>79</v>
      </c>
      <c r="B337" s="44" t="s">
        <v>15</v>
      </c>
      <c r="C337" s="45">
        <v>0</v>
      </c>
      <c r="D337" s="45">
        <f>SUM(D338:D340)</f>
        <v>0</v>
      </c>
      <c r="E337" s="45">
        <f t="shared" si="186"/>
        <v>0</v>
      </c>
      <c r="F337" s="45">
        <f t="shared" ref="F337:H337" si="187">SUM(F338:F340)</f>
        <v>0</v>
      </c>
      <c r="G337" s="45">
        <f t="shared" si="187"/>
        <v>0</v>
      </c>
      <c r="H337" s="46">
        <f t="shared" si="187"/>
        <v>0</v>
      </c>
      <c r="I337" s="13" t="str">
        <f>A337</f>
        <v>II. Alocări de sume din PNRR aferente asistenței financiare nerambursabile</v>
      </c>
    </row>
    <row r="338" spans="1:10" x14ac:dyDescent="0.2">
      <c r="A338" s="47" t="s">
        <v>16</v>
      </c>
      <c r="B338" s="37" t="s">
        <v>17</v>
      </c>
      <c r="C338" s="38">
        <v>0</v>
      </c>
      <c r="D338" s="38"/>
      <c r="E338" s="38">
        <f t="shared" si="186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>
        <v>0</v>
      </c>
      <c r="D339" s="41"/>
      <c r="E339" s="41">
        <f t="shared" si="186"/>
        <v>0</v>
      </c>
      <c r="F339" s="41"/>
      <c r="G339" s="41"/>
      <c r="H339" s="42"/>
      <c r="I339" s="71">
        <f t="shared" si="172"/>
        <v>0</v>
      </c>
    </row>
    <row r="340" spans="1:10" x14ac:dyDescent="0.2">
      <c r="A340" s="47" t="s">
        <v>20</v>
      </c>
      <c r="B340" s="37" t="s">
        <v>21</v>
      </c>
      <c r="C340" s="38">
        <v>0</v>
      </c>
      <c r="D340" s="38"/>
      <c r="E340" s="38">
        <f t="shared" si="186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v>0</v>
      </c>
      <c r="D341" s="45">
        <f t="shared" ref="D341:H341" si="188">SUM(D342,D346,D350)</f>
        <v>0</v>
      </c>
      <c r="E341" s="45">
        <f t="shared" si="188"/>
        <v>0</v>
      </c>
      <c r="F341" s="45">
        <f t="shared" si="188"/>
        <v>0</v>
      </c>
      <c r="G341" s="45">
        <f t="shared" si="188"/>
        <v>0</v>
      </c>
      <c r="H341" s="46">
        <f t="shared" si="188"/>
        <v>0</v>
      </c>
      <c r="I341" s="71">
        <f t="shared" si="172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v>0</v>
      </c>
      <c r="D342" s="45">
        <f t="shared" ref="D342:H342" si="189">SUM(D343:D345)</f>
        <v>0</v>
      </c>
      <c r="E342" s="45">
        <f t="shared" si="189"/>
        <v>0</v>
      </c>
      <c r="F342" s="45">
        <f t="shared" si="189"/>
        <v>0</v>
      </c>
      <c r="G342" s="45">
        <f t="shared" si="189"/>
        <v>0</v>
      </c>
      <c r="H342" s="46">
        <f t="shared" si="189"/>
        <v>0</v>
      </c>
      <c r="I342" s="71">
        <f t="shared" si="172"/>
        <v>0</v>
      </c>
    </row>
    <row r="343" spans="1:10" s="3" customFormat="1" hidden="1" x14ac:dyDescent="0.2">
      <c r="A343" s="50" t="s">
        <v>26</v>
      </c>
      <c r="B343" s="51" t="s">
        <v>27</v>
      </c>
      <c r="C343" s="41">
        <v>0</v>
      </c>
      <c r="D343" s="41"/>
      <c r="E343" s="41">
        <f t="shared" ref="E343:E345" si="190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">
      <c r="A344" s="50" t="s">
        <v>28</v>
      </c>
      <c r="B344" s="52" t="s">
        <v>29</v>
      </c>
      <c r="C344" s="41">
        <v>0</v>
      </c>
      <c r="D344" s="41"/>
      <c r="E344" s="41">
        <f t="shared" si="190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">
      <c r="A345" s="50" t="s">
        <v>30</v>
      </c>
      <c r="B345" s="52" t="s">
        <v>31</v>
      </c>
      <c r="C345" s="41">
        <v>0</v>
      </c>
      <c r="D345" s="41"/>
      <c r="E345" s="41">
        <f t="shared" si="190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v>0</v>
      </c>
      <c r="D346" s="45">
        <f t="shared" ref="D346:H346" si="191">SUM(D347:D349)</f>
        <v>0</v>
      </c>
      <c r="E346" s="45">
        <f t="shared" si="191"/>
        <v>0</v>
      </c>
      <c r="F346" s="45">
        <f t="shared" si="191"/>
        <v>0</v>
      </c>
      <c r="G346" s="45">
        <f t="shared" si="191"/>
        <v>0</v>
      </c>
      <c r="H346" s="46">
        <f t="shared" si="191"/>
        <v>0</v>
      </c>
      <c r="I346" s="71">
        <f t="shared" si="172"/>
        <v>0</v>
      </c>
    </row>
    <row r="347" spans="1:10" s="3" customFormat="1" hidden="1" x14ac:dyDescent="0.2">
      <c r="A347" s="50" t="s">
        <v>26</v>
      </c>
      <c r="B347" s="52" t="s">
        <v>34</v>
      </c>
      <c r="C347" s="41">
        <v>0</v>
      </c>
      <c r="D347" s="41"/>
      <c r="E347" s="41">
        <f t="shared" ref="E347:E349" si="192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">
      <c r="A348" s="50" t="s">
        <v>28</v>
      </c>
      <c r="B348" s="52" t="s">
        <v>35</v>
      </c>
      <c r="C348" s="41">
        <v>0</v>
      </c>
      <c r="D348" s="41"/>
      <c r="E348" s="41">
        <f t="shared" si="192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">
      <c r="A349" s="50" t="s">
        <v>30</v>
      </c>
      <c r="B349" s="52" t="s">
        <v>36</v>
      </c>
      <c r="C349" s="41">
        <v>0</v>
      </c>
      <c r="D349" s="41"/>
      <c r="E349" s="41">
        <f t="shared" si="192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v>0</v>
      </c>
      <c r="D350" s="45">
        <f t="shared" ref="D350:H350" si="193">SUM(D351:D353)</f>
        <v>0</v>
      </c>
      <c r="E350" s="45">
        <f t="shared" si="193"/>
        <v>0</v>
      </c>
      <c r="F350" s="45">
        <f t="shared" si="193"/>
        <v>0</v>
      </c>
      <c r="G350" s="45">
        <f t="shared" si="193"/>
        <v>0</v>
      </c>
      <c r="H350" s="46">
        <f t="shared" si="193"/>
        <v>0</v>
      </c>
      <c r="I350" s="71">
        <f t="shared" si="172"/>
        <v>0</v>
      </c>
    </row>
    <row r="351" spans="1:10" s="3" customFormat="1" hidden="1" x14ac:dyDescent="0.2">
      <c r="A351" s="50" t="s">
        <v>26</v>
      </c>
      <c r="B351" s="52" t="s">
        <v>39</v>
      </c>
      <c r="C351" s="41">
        <v>0</v>
      </c>
      <c r="D351" s="41"/>
      <c r="E351" s="41">
        <f t="shared" ref="E351:E353" si="194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">
      <c r="A352" s="50" t="s">
        <v>28</v>
      </c>
      <c r="B352" s="52" t="s">
        <v>40</v>
      </c>
      <c r="C352" s="41">
        <v>0</v>
      </c>
      <c r="D352" s="41"/>
      <c r="E352" s="41">
        <f t="shared" si="194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">
      <c r="A353" s="50" t="s">
        <v>30</v>
      </c>
      <c r="B353" s="52" t="s">
        <v>41</v>
      </c>
      <c r="C353" s="41">
        <v>0</v>
      </c>
      <c r="D353" s="41"/>
      <c r="E353" s="41">
        <f t="shared" si="194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">
      <c r="A354" s="93" t="s">
        <v>76</v>
      </c>
      <c r="B354" s="94"/>
      <c r="C354" s="95">
        <v>183.13999999999933</v>
      </c>
      <c r="D354" s="95">
        <f>SUM(D355,D358,D384,D381)</f>
        <v>-183.14000000000001</v>
      </c>
      <c r="E354" s="95">
        <f t="shared" ref="E354:H354" si="195">SUM(E355,E358,E384,E381)</f>
        <v>-7.2475359047530219E-13</v>
      </c>
      <c r="F354" s="95">
        <f t="shared" si="195"/>
        <v>0</v>
      </c>
      <c r="G354" s="95">
        <f t="shared" si="195"/>
        <v>0</v>
      </c>
      <c r="H354" s="96">
        <f t="shared" si="195"/>
        <v>0</v>
      </c>
      <c r="I354" s="13" t="str">
        <f>A354</f>
        <v>Total cheltuieli</v>
      </c>
    </row>
    <row r="355" spans="1:10" hidden="1" x14ac:dyDescent="0.2">
      <c r="A355" s="60" t="s">
        <v>43</v>
      </c>
      <c r="B355" s="61">
        <v>20</v>
      </c>
      <c r="C355" s="45">
        <v>0</v>
      </c>
      <c r="D355" s="45">
        <f t="shared" ref="D355:H355" si="196">SUM(D356)</f>
        <v>0</v>
      </c>
      <c r="E355" s="45">
        <f t="shared" si="196"/>
        <v>0</v>
      </c>
      <c r="F355" s="45">
        <f t="shared" si="196"/>
        <v>0</v>
      </c>
      <c r="G355" s="45">
        <f t="shared" si="196"/>
        <v>0</v>
      </c>
      <c r="H355" s="46">
        <f t="shared" si="196"/>
        <v>0</v>
      </c>
      <c r="I355" s="13">
        <f t="shared" si="172"/>
        <v>0</v>
      </c>
    </row>
    <row r="356" spans="1:10" hidden="1" x14ac:dyDescent="0.2">
      <c r="A356" s="50" t="s">
        <v>44</v>
      </c>
      <c r="B356" s="134" t="s">
        <v>45</v>
      </c>
      <c r="C356" s="38">
        <v>0</v>
      </c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5.5" x14ac:dyDescent="0.2">
      <c r="A358" s="135" t="s">
        <v>46</v>
      </c>
      <c r="B358" s="62">
        <v>60</v>
      </c>
      <c r="C358" s="45">
        <v>183.13999999999933</v>
      </c>
      <c r="D358" s="45">
        <f t="shared" ref="D358:H358" si="197">SUM(D359,D366,D373)</f>
        <v>-183.14000000000001</v>
      </c>
      <c r="E358" s="45">
        <f t="shared" si="197"/>
        <v>-7.2475359047530219E-13</v>
      </c>
      <c r="F358" s="45">
        <f t="shared" si="197"/>
        <v>0</v>
      </c>
      <c r="G358" s="45">
        <f t="shared" si="197"/>
        <v>0</v>
      </c>
      <c r="H358" s="46">
        <f t="shared" si="197"/>
        <v>0</v>
      </c>
      <c r="I358" s="13" t="str">
        <f t="shared" ref="I358:I359" si="198">A358</f>
        <v xml:space="preserve">Titlul XII  Proiecte cu finanțare din sumele reprezentând asistența financiară nerambursabilă aferentă PNRR  </v>
      </c>
    </row>
    <row r="359" spans="1:10" ht="25.5" x14ac:dyDescent="0.2">
      <c r="A359" s="60" t="s">
        <v>47</v>
      </c>
      <c r="B359" s="63">
        <v>60</v>
      </c>
      <c r="C359" s="45">
        <v>183.13999999999933</v>
      </c>
      <c r="D359" s="45">
        <f>SUM(D363,D364,D365)</f>
        <v>-183.14000000000001</v>
      </c>
      <c r="E359" s="45">
        <f t="shared" ref="E359:H359" si="199">SUM(E363,E364,E365)</f>
        <v>-7.2475359047530219E-13</v>
      </c>
      <c r="F359" s="45">
        <f t="shared" si="199"/>
        <v>0</v>
      </c>
      <c r="G359" s="45">
        <f t="shared" si="199"/>
        <v>0</v>
      </c>
      <c r="H359" s="46">
        <f t="shared" si="199"/>
        <v>0</v>
      </c>
      <c r="I359" s="13" t="str">
        <f t="shared" si="198"/>
        <v xml:space="preserve">Transferuri din bugetul de stat către bugetele locale pentru susținerea proiectelor aferente PNRR    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">
      <c r="A361" s="64" t="s">
        <v>49</v>
      </c>
      <c r="B361" s="65"/>
      <c r="C361" s="45">
        <v>-6.8212102632969618E-13</v>
      </c>
      <c r="D361" s="45">
        <f t="shared" ref="D361:H361" si="200">D363+D364+D365-D362</f>
        <v>0</v>
      </c>
      <c r="E361" s="45">
        <f t="shared" si="200"/>
        <v>-7.2475359047530219E-13</v>
      </c>
      <c r="F361" s="45">
        <f t="shared" si="200"/>
        <v>0</v>
      </c>
      <c r="G361" s="45">
        <f t="shared" si="200"/>
        <v>0</v>
      </c>
      <c r="H361" s="46">
        <f t="shared" si="200"/>
        <v>0</v>
      </c>
      <c r="I361" s="13" t="str">
        <f>A361</f>
        <v>cheltuieli curente</v>
      </c>
    </row>
    <row r="362" spans="1:10" x14ac:dyDescent="0.2">
      <c r="A362" s="64" t="s">
        <v>50</v>
      </c>
      <c r="B362" s="65"/>
      <c r="C362" s="45">
        <v>183.14000000000001</v>
      </c>
      <c r="D362" s="45">
        <v>-183.14</v>
      </c>
      <c r="E362" s="45"/>
      <c r="F362" s="45"/>
      <c r="G362" s="45"/>
      <c r="H362" s="46"/>
      <c r="I362" s="13" t="str">
        <f>A362</f>
        <v>cheltuieli de capital</v>
      </c>
    </row>
    <row r="363" spans="1:10" x14ac:dyDescent="0.2">
      <c r="A363" s="36" t="s">
        <v>51</v>
      </c>
      <c r="B363" s="136" t="s">
        <v>52</v>
      </c>
      <c r="C363" s="38">
        <v>59.799999999999272</v>
      </c>
      <c r="D363" s="38">
        <v>-59.8</v>
      </c>
      <c r="E363" s="38">
        <f t="shared" ref="E363:E365" si="201">C363+D363</f>
        <v>-7.2475359047530219E-13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53</v>
      </c>
      <c r="C364" s="38">
        <v>111.94000000000005</v>
      </c>
      <c r="D364" s="41">
        <v>-111.94</v>
      </c>
      <c r="E364" s="41">
        <f t="shared" si="201"/>
        <v>0</v>
      </c>
      <c r="F364" s="41"/>
      <c r="G364" s="41"/>
      <c r="H364" s="42">
        <f>ROUND(10000*K364,1)</f>
        <v>0</v>
      </c>
      <c r="I364" s="71" t="str">
        <f>A364</f>
        <v>Finanțare publică națională</v>
      </c>
    </row>
    <row r="365" spans="1:10" x14ac:dyDescent="0.2">
      <c r="A365" s="36" t="s">
        <v>20</v>
      </c>
      <c r="B365" s="137" t="s">
        <v>54</v>
      </c>
      <c r="C365" s="38">
        <v>11.4</v>
      </c>
      <c r="D365" s="38">
        <v>-11.4</v>
      </c>
      <c r="E365" s="41">
        <f t="shared" si="201"/>
        <v>0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v>0</v>
      </c>
      <c r="D366" s="45">
        <f t="shared" ref="D366:H366" si="202">SUM(D370,D371,D372)</f>
        <v>0</v>
      </c>
      <c r="E366" s="45">
        <f t="shared" si="202"/>
        <v>0</v>
      </c>
      <c r="F366" s="45">
        <f t="shared" si="202"/>
        <v>0</v>
      </c>
      <c r="G366" s="45">
        <f t="shared" si="202"/>
        <v>0</v>
      </c>
      <c r="H366" s="46">
        <f t="shared" si="202"/>
        <v>0</v>
      </c>
      <c r="I366" s="71">
        <f t="shared" ref="I366:I427" si="203">SUM(E366:H366)</f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3"/>
        <v>0</v>
      </c>
    </row>
    <row r="368" spans="1:10" s="3" customFormat="1" hidden="1" x14ac:dyDescent="0.2">
      <c r="A368" s="64" t="s">
        <v>49</v>
      </c>
      <c r="B368" s="65"/>
      <c r="C368" s="45">
        <v>0</v>
      </c>
      <c r="D368" s="45">
        <f t="shared" ref="D368:H368" si="204">D370+D371+D372-D369</f>
        <v>0</v>
      </c>
      <c r="E368" s="45">
        <f t="shared" si="204"/>
        <v>0</v>
      </c>
      <c r="F368" s="45">
        <f t="shared" si="204"/>
        <v>0</v>
      </c>
      <c r="G368" s="45">
        <f t="shared" si="204"/>
        <v>0</v>
      </c>
      <c r="H368" s="46">
        <f t="shared" si="204"/>
        <v>0</v>
      </c>
      <c r="I368" s="71">
        <f t="shared" si="203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3"/>
        <v>0</v>
      </c>
    </row>
    <row r="370" spans="1:9" s="3" customFormat="1" hidden="1" x14ac:dyDescent="0.2">
      <c r="A370" s="36" t="s">
        <v>57</v>
      </c>
      <c r="B370" s="137" t="s">
        <v>58</v>
      </c>
      <c r="C370" s="41">
        <v>0</v>
      </c>
      <c r="D370" s="41"/>
      <c r="E370" s="41">
        <f t="shared" ref="E370:E372" si="205">C370+D370</f>
        <v>0</v>
      </c>
      <c r="F370" s="41"/>
      <c r="G370" s="41"/>
      <c r="H370" s="42"/>
      <c r="I370" s="71">
        <f t="shared" si="203"/>
        <v>0</v>
      </c>
    </row>
    <row r="371" spans="1:9" s="3" customFormat="1" hidden="1" x14ac:dyDescent="0.2">
      <c r="A371" s="36" t="s">
        <v>59</v>
      </c>
      <c r="B371" s="137" t="s">
        <v>60</v>
      </c>
      <c r="C371" s="41">
        <v>0</v>
      </c>
      <c r="D371" s="41"/>
      <c r="E371" s="41">
        <f t="shared" si="205"/>
        <v>0</v>
      </c>
      <c r="F371" s="41"/>
      <c r="G371" s="41"/>
      <c r="H371" s="42"/>
      <c r="I371" s="71">
        <f t="shared" si="203"/>
        <v>0</v>
      </c>
    </row>
    <row r="372" spans="1:9" s="3" customFormat="1" hidden="1" x14ac:dyDescent="0.2">
      <c r="A372" s="36" t="s">
        <v>61</v>
      </c>
      <c r="B372" s="137" t="s">
        <v>62</v>
      </c>
      <c r="C372" s="41">
        <v>0</v>
      </c>
      <c r="D372" s="41"/>
      <c r="E372" s="41">
        <f t="shared" si="205"/>
        <v>0</v>
      </c>
      <c r="F372" s="41"/>
      <c r="G372" s="41"/>
      <c r="H372" s="42"/>
      <c r="I372" s="71">
        <f t="shared" si="203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v>0</v>
      </c>
      <c r="D373" s="45">
        <f t="shared" ref="D373:H373" si="206">SUM(D377,D378,D379)</f>
        <v>0</v>
      </c>
      <c r="E373" s="45">
        <f t="shared" si="206"/>
        <v>0</v>
      </c>
      <c r="F373" s="45">
        <f t="shared" si="206"/>
        <v>0</v>
      </c>
      <c r="G373" s="45">
        <f t="shared" si="206"/>
        <v>0</v>
      </c>
      <c r="H373" s="46">
        <f t="shared" si="206"/>
        <v>0</v>
      </c>
      <c r="I373" s="71">
        <f t="shared" si="203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3"/>
        <v>0</v>
      </c>
    </row>
    <row r="375" spans="1:9" s="3" customFormat="1" hidden="1" x14ac:dyDescent="0.2">
      <c r="A375" s="64" t="s">
        <v>49</v>
      </c>
      <c r="B375" s="65"/>
      <c r="C375" s="45">
        <v>0</v>
      </c>
      <c r="D375" s="45">
        <f t="shared" ref="D375:H375" si="207">D377+D378+D379-D376</f>
        <v>0</v>
      </c>
      <c r="E375" s="45">
        <f t="shared" si="207"/>
        <v>0</v>
      </c>
      <c r="F375" s="45">
        <f t="shared" si="207"/>
        <v>0</v>
      </c>
      <c r="G375" s="45">
        <f t="shared" si="207"/>
        <v>0</v>
      </c>
      <c r="H375" s="46">
        <f t="shared" si="207"/>
        <v>0</v>
      </c>
      <c r="I375" s="71">
        <f t="shared" si="203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3"/>
        <v>0</v>
      </c>
    </row>
    <row r="377" spans="1:9" s="3" customFormat="1" hidden="1" x14ac:dyDescent="0.2">
      <c r="A377" s="36" t="s">
        <v>57</v>
      </c>
      <c r="B377" s="137" t="s">
        <v>65</v>
      </c>
      <c r="C377" s="41">
        <v>0</v>
      </c>
      <c r="D377" s="41"/>
      <c r="E377" s="41">
        <f t="shared" ref="E377:E379" si="208">C377+D377</f>
        <v>0</v>
      </c>
      <c r="F377" s="41"/>
      <c r="G377" s="41"/>
      <c r="H377" s="42"/>
      <c r="I377" s="71">
        <f t="shared" si="203"/>
        <v>0</v>
      </c>
    </row>
    <row r="378" spans="1:9" s="3" customFormat="1" hidden="1" x14ac:dyDescent="0.2">
      <c r="A378" s="36" t="s">
        <v>59</v>
      </c>
      <c r="B378" s="137" t="s">
        <v>66</v>
      </c>
      <c r="C378" s="41">
        <v>0</v>
      </c>
      <c r="D378" s="41"/>
      <c r="E378" s="41">
        <f t="shared" si="208"/>
        <v>0</v>
      </c>
      <c r="F378" s="41"/>
      <c r="G378" s="41"/>
      <c r="H378" s="42"/>
      <c r="I378" s="71">
        <f t="shared" si="203"/>
        <v>0</v>
      </c>
    </row>
    <row r="379" spans="1:9" s="3" customFormat="1" hidden="1" x14ac:dyDescent="0.2">
      <c r="A379" s="36" t="s">
        <v>61</v>
      </c>
      <c r="B379" s="137" t="s">
        <v>67</v>
      </c>
      <c r="C379" s="41">
        <v>0</v>
      </c>
      <c r="D379" s="41"/>
      <c r="E379" s="41">
        <f t="shared" si="208"/>
        <v>0</v>
      </c>
      <c r="F379" s="41"/>
      <c r="G379" s="41"/>
      <c r="H379" s="42"/>
      <c r="I379" s="71">
        <f t="shared" si="203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03"/>
        <v>0</v>
      </c>
    </row>
    <row r="381" spans="1:9" hidden="1" x14ac:dyDescent="0.2">
      <c r="A381" s="60" t="s">
        <v>68</v>
      </c>
      <c r="B381" s="61">
        <v>71</v>
      </c>
      <c r="C381" s="45">
        <v>0</v>
      </c>
      <c r="D381" s="45">
        <f t="shared" ref="D381:H381" si="209">SUM(D382)</f>
        <v>0</v>
      </c>
      <c r="E381" s="45">
        <f t="shared" si="209"/>
        <v>0</v>
      </c>
      <c r="F381" s="45">
        <f t="shared" si="209"/>
        <v>0</v>
      </c>
      <c r="G381" s="45">
        <f t="shared" si="209"/>
        <v>0</v>
      </c>
      <c r="H381" s="46">
        <f t="shared" si="209"/>
        <v>0</v>
      </c>
      <c r="I381" s="13">
        <f t="shared" ref="I381:I382" si="210">SUM(E381:H381)</f>
        <v>0</v>
      </c>
    </row>
    <row r="382" spans="1:9" hidden="1" x14ac:dyDescent="0.2">
      <c r="A382" s="50" t="s">
        <v>69</v>
      </c>
      <c r="B382" s="134" t="s">
        <v>70</v>
      </c>
      <c r="C382" s="38">
        <v>0</v>
      </c>
      <c r="D382" s="38"/>
      <c r="E382" s="38">
        <f>C382+D382</f>
        <v>0</v>
      </c>
      <c r="F382" s="38"/>
      <c r="G382" s="38"/>
      <c r="H382" s="39"/>
      <c r="I382" s="13">
        <f t="shared" si="210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03"/>
        <v>0</v>
      </c>
    </row>
    <row r="384" spans="1:9" s="3" customFormat="1" hidden="1" x14ac:dyDescent="0.2">
      <c r="A384" s="48" t="s">
        <v>71</v>
      </c>
      <c r="B384" s="67" t="s">
        <v>72</v>
      </c>
      <c r="C384" s="45">
        <v>0</v>
      </c>
      <c r="D384" s="45"/>
      <c r="E384" s="45">
        <f>C384+D384</f>
        <v>0</v>
      </c>
      <c r="F384" s="45"/>
      <c r="G384" s="45"/>
      <c r="H384" s="46"/>
      <c r="I384" s="71">
        <f t="shared" si="203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03"/>
        <v>0</v>
      </c>
    </row>
    <row r="386" spans="1:9" s="3" customFormat="1" ht="13.5" thickBot="1" x14ac:dyDescent="0.25">
      <c r="A386" s="48" t="s">
        <v>73</v>
      </c>
      <c r="B386" s="67"/>
      <c r="C386" s="45">
        <v>7.673861546209082E-13</v>
      </c>
      <c r="D386" s="45">
        <f>D333-D354</f>
        <v>0</v>
      </c>
      <c r="E386" s="45">
        <f t="shared" ref="E386:H386" si="211">E333-E354</f>
        <v>7.2475359047530219E-13</v>
      </c>
      <c r="F386" s="45">
        <f t="shared" si="211"/>
        <v>0</v>
      </c>
      <c r="G386" s="45">
        <f t="shared" si="211"/>
        <v>0</v>
      </c>
      <c r="H386" s="46">
        <f t="shared" si="211"/>
        <v>0</v>
      </c>
      <c r="I386" s="13" t="str">
        <f>A386</f>
        <v>Excedent/Deficit</v>
      </c>
    </row>
    <row r="387" spans="1:9" s="3" customFormat="1" ht="13.5" hidden="1" thickBot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03"/>
        <v>0</v>
      </c>
    </row>
    <row r="388" spans="1:9" s="5" customFormat="1" ht="13.5" hidden="1" thickBot="1" x14ac:dyDescent="0.25">
      <c r="A388" s="99" t="s">
        <v>90</v>
      </c>
      <c r="B388" s="100"/>
      <c r="C388" s="101">
        <v>0</v>
      </c>
      <c r="D388" s="101">
        <f t="shared" ref="D388:H388" si="212">D389</f>
        <v>0</v>
      </c>
      <c r="E388" s="101">
        <f t="shared" si="212"/>
        <v>0</v>
      </c>
      <c r="F388" s="101">
        <f t="shared" si="212"/>
        <v>0</v>
      </c>
      <c r="G388" s="101">
        <f t="shared" si="212"/>
        <v>0</v>
      </c>
      <c r="H388" s="102">
        <f t="shared" si="212"/>
        <v>0</v>
      </c>
      <c r="I388" s="71">
        <f t="shared" si="203"/>
        <v>0</v>
      </c>
    </row>
    <row r="389" spans="1:9" s="6" customFormat="1" ht="13.5" hidden="1" thickBot="1" x14ac:dyDescent="0.25">
      <c r="A389" s="103" t="s">
        <v>78</v>
      </c>
      <c r="B389" s="104"/>
      <c r="C389" s="105">
        <v>0</v>
      </c>
      <c r="D389" s="105">
        <f t="shared" ref="D389:H389" si="213">SUM(D390,D391,D392,D396)</f>
        <v>0</v>
      </c>
      <c r="E389" s="105">
        <f t="shared" si="213"/>
        <v>0</v>
      </c>
      <c r="F389" s="105">
        <f t="shared" si="213"/>
        <v>0</v>
      </c>
      <c r="G389" s="105">
        <f t="shared" si="213"/>
        <v>0</v>
      </c>
      <c r="H389" s="106">
        <f t="shared" si="213"/>
        <v>0</v>
      </c>
      <c r="I389" s="71">
        <f t="shared" si="203"/>
        <v>0</v>
      </c>
    </row>
    <row r="390" spans="1:9" s="3" customFormat="1" ht="13.5" hidden="1" thickBot="1" x14ac:dyDescent="0.25">
      <c r="A390" s="36" t="s">
        <v>12</v>
      </c>
      <c r="B390" s="37"/>
      <c r="C390" s="41">
        <v>0</v>
      </c>
      <c r="D390" s="41"/>
      <c r="E390" s="41">
        <f>SUM(C390,D390)</f>
        <v>0</v>
      </c>
      <c r="F390" s="41"/>
      <c r="G390" s="41"/>
      <c r="H390" s="42"/>
      <c r="I390" s="71">
        <f t="shared" si="203"/>
        <v>0</v>
      </c>
    </row>
    <row r="391" spans="1:9" s="3" customFormat="1" ht="13.5" hidden="1" thickBot="1" x14ac:dyDescent="0.25">
      <c r="A391" s="36" t="s">
        <v>13</v>
      </c>
      <c r="B391" s="40"/>
      <c r="C391" s="41">
        <v>0</v>
      </c>
      <c r="D391" s="41"/>
      <c r="E391" s="41">
        <f t="shared" ref="E391:E395" si="214">SUM(C391,D391)</f>
        <v>0</v>
      </c>
      <c r="F391" s="41"/>
      <c r="G391" s="41"/>
      <c r="H391" s="42"/>
      <c r="I391" s="71">
        <f t="shared" si="203"/>
        <v>0</v>
      </c>
    </row>
    <row r="392" spans="1:9" s="3" customFormat="1" ht="13.5" hidden="1" thickBot="1" x14ac:dyDescent="0.25">
      <c r="A392" s="43" t="s">
        <v>79</v>
      </c>
      <c r="B392" s="44" t="s">
        <v>15</v>
      </c>
      <c r="C392" s="45">
        <v>0</v>
      </c>
      <c r="D392" s="45">
        <f>SUM(D393:D395)</f>
        <v>0</v>
      </c>
      <c r="E392" s="45">
        <f t="shared" si="214"/>
        <v>0</v>
      </c>
      <c r="F392" s="45">
        <f t="shared" ref="F392:H392" si="215">SUM(F393:F395)</f>
        <v>0</v>
      </c>
      <c r="G392" s="45">
        <f t="shared" si="215"/>
        <v>0</v>
      </c>
      <c r="H392" s="46">
        <f t="shared" si="215"/>
        <v>0</v>
      </c>
      <c r="I392" s="71">
        <f t="shared" si="203"/>
        <v>0</v>
      </c>
    </row>
    <row r="393" spans="1:9" s="3" customFormat="1" ht="13.5" hidden="1" thickBot="1" x14ac:dyDescent="0.25">
      <c r="A393" s="47" t="s">
        <v>16</v>
      </c>
      <c r="B393" s="37" t="s">
        <v>17</v>
      </c>
      <c r="C393" s="41">
        <v>0</v>
      </c>
      <c r="D393" s="41"/>
      <c r="E393" s="41">
        <f t="shared" si="214"/>
        <v>0</v>
      </c>
      <c r="F393" s="41"/>
      <c r="G393" s="41"/>
      <c r="H393" s="42"/>
      <c r="I393" s="71">
        <f t="shared" si="203"/>
        <v>0</v>
      </c>
    </row>
    <row r="394" spans="1:9" s="3" customFormat="1" ht="13.5" hidden="1" thickBot="1" x14ac:dyDescent="0.25">
      <c r="A394" s="47" t="s">
        <v>18</v>
      </c>
      <c r="B394" s="37" t="s">
        <v>19</v>
      </c>
      <c r="C394" s="41">
        <v>0</v>
      </c>
      <c r="D394" s="41"/>
      <c r="E394" s="41">
        <f t="shared" si="214"/>
        <v>0</v>
      </c>
      <c r="F394" s="41"/>
      <c r="G394" s="41"/>
      <c r="H394" s="42"/>
      <c r="I394" s="71">
        <f t="shared" si="203"/>
        <v>0</v>
      </c>
    </row>
    <row r="395" spans="1:9" s="3" customFormat="1" ht="13.5" hidden="1" thickBot="1" x14ac:dyDescent="0.25">
      <c r="A395" s="47" t="s">
        <v>20</v>
      </c>
      <c r="B395" s="37" t="s">
        <v>21</v>
      </c>
      <c r="C395" s="41">
        <v>0</v>
      </c>
      <c r="D395" s="41"/>
      <c r="E395" s="41">
        <f t="shared" si="214"/>
        <v>0</v>
      </c>
      <c r="F395" s="41"/>
      <c r="G395" s="41"/>
      <c r="H395" s="42"/>
      <c r="I395" s="71">
        <f t="shared" si="203"/>
        <v>0</v>
      </c>
    </row>
    <row r="396" spans="1:9" s="3" customFormat="1" ht="26.25" hidden="1" thickBot="1" x14ac:dyDescent="0.25">
      <c r="A396" s="43" t="s">
        <v>22</v>
      </c>
      <c r="B396" s="44" t="s">
        <v>23</v>
      </c>
      <c r="C396" s="45">
        <v>0</v>
      </c>
      <c r="D396" s="45">
        <f t="shared" ref="D396:H396" si="216">SUM(D397,D401,D405)</f>
        <v>0</v>
      </c>
      <c r="E396" s="45">
        <f t="shared" si="216"/>
        <v>0</v>
      </c>
      <c r="F396" s="45">
        <f t="shared" si="216"/>
        <v>0</v>
      </c>
      <c r="G396" s="45">
        <f t="shared" si="216"/>
        <v>0</v>
      </c>
      <c r="H396" s="46">
        <f t="shared" si="216"/>
        <v>0</v>
      </c>
      <c r="I396" s="71">
        <f t="shared" si="203"/>
        <v>0</v>
      </c>
    </row>
    <row r="397" spans="1:9" s="3" customFormat="1" ht="13.5" hidden="1" thickBot="1" x14ac:dyDescent="0.25">
      <c r="A397" s="48" t="s">
        <v>24</v>
      </c>
      <c r="B397" s="49" t="s">
        <v>25</v>
      </c>
      <c r="C397" s="45">
        <v>0</v>
      </c>
      <c r="D397" s="45">
        <f t="shared" ref="D397:H397" si="217">SUM(D398:D400)</f>
        <v>0</v>
      </c>
      <c r="E397" s="45">
        <f t="shared" si="217"/>
        <v>0</v>
      </c>
      <c r="F397" s="45">
        <f t="shared" si="217"/>
        <v>0</v>
      </c>
      <c r="G397" s="45">
        <f t="shared" si="217"/>
        <v>0</v>
      </c>
      <c r="H397" s="46">
        <f t="shared" si="217"/>
        <v>0</v>
      </c>
      <c r="I397" s="71">
        <f t="shared" si="203"/>
        <v>0</v>
      </c>
    </row>
    <row r="398" spans="1:9" s="3" customFormat="1" ht="13.5" hidden="1" thickBot="1" x14ac:dyDescent="0.25">
      <c r="A398" s="50" t="s">
        <v>26</v>
      </c>
      <c r="B398" s="51" t="s">
        <v>27</v>
      </c>
      <c r="C398" s="41">
        <v>0</v>
      </c>
      <c r="D398" s="41"/>
      <c r="E398" s="41">
        <f t="shared" ref="E398:E400" si="218">SUM(C398,D398)</f>
        <v>0</v>
      </c>
      <c r="F398" s="41"/>
      <c r="G398" s="41"/>
      <c r="H398" s="42"/>
      <c r="I398" s="71">
        <f t="shared" si="203"/>
        <v>0</v>
      </c>
    </row>
    <row r="399" spans="1:9" s="3" customFormat="1" ht="13.5" hidden="1" thickBot="1" x14ac:dyDescent="0.25">
      <c r="A399" s="50" t="s">
        <v>28</v>
      </c>
      <c r="B399" s="52" t="s">
        <v>29</v>
      </c>
      <c r="C399" s="41">
        <v>0</v>
      </c>
      <c r="D399" s="41"/>
      <c r="E399" s="41">
        <f t="shared" si="218"/>
        <v>0</v>
      </c>
      <c r="F399" s="41"/>
      <c r="G399" s="41"/>
      <c r="H399" s="42"/>
      <c r="I399" s="71">
        <f t="shared" si="203"/>
        <v>0</v>
      </c>
    </row>
    <row r="400" spans="1:9" s="3" customFormat="1" ht="13.5" hidden="1" thickBot="1" x14ac:dyDescent="0.25">
      <c r="A400" s="50" t="s">
        <v>30</v>
      </c>
      <c r="B400" s="52" t="s">
        <v>31</v>
      </c>
      <c r="C400" s="41">
        <v>0</v>
      </c>
      <c r="D400" s="41"/>
      <c r="E400" s="41">
        <f t="shared" si="218"/>
        <v>0</v>
      </c>
      <c r="F400" s="41"/>
      <c r="G400" s="41"/>
      <c r="H400" s="42"/>
      <c r="I400" s="71">
        <f t="shared" si="203"/>
        <v>0</v>
      </c>
    </row>
    <row r="401" spans="1:9" s="3" customFormat="1" ht="13.5" hidden="1" thickBot="1" x14ac:dyDescent="0.25">
      <c r="A401" s="48" t="s">
        <v>32</v>
      </c>
      <c r="B401" s="53" t="s">
        <v>33</v>
      </c>
      <c r="C401" s="45">
        <v>0</v>
      </c>
      <c r="D401" s="45">
        <f t="shared" ref="D401:H401" si="219">SUM(D402:D404)</f>
        <v>0</v>
      </c>
      <c r="E401" s="45">
        <f t="shared" si="219"/>
        <v>0</v>
      </c>
      <c r="F401" s="45">
        <f t="shared" si="219"/>
        <v>0</v>
      </c>
      <c r="G401" s="45">
        <f t="shared" si="219"/>
        <v>0</v>
      </c>
      <c r="H401" s="46">
        <f t="shared" si="219"/>
        <v>0</v>
      </c>
      <c r="I401" s="71">
        <f t="shared" si="203"/>
        <v>0</v>
      </c>
    </row>
    <row r="402" spans="1:9" s="3" customFormat="1" ht="13.5" hidden="1" thickBot="1" x14ac:dyDescent="0.25">
      <c r="A402" s="50" t="s">
        <v>26</v>
      </c>
      <c r="B402" s="52" t="s">
        <v>34</v>
      </c>
      <c r="C402" s="41">
        <v>0</v>
      </c>
      <c r="D402" s="41"/>
      <c r="E402" s="41">
        <f t="shared" ref="E402:E404" si="220">SUM(C402,D402)</f>
        <v>0</v>
      </c>
      <c r="F402" s="41"/>
      <c r="G402" s="41"/>
      <c r="H402" s="42"/>
      <c r="I402" s="71">
        <f t="shared" si="203"/>
        <v>0</v>
      </c>
    </row>
    <row r="403" spans="1:9" s="3" customFormat="1" ht="13.5" hidden="1" thickBot="1" x14ac:dyDescent="0.25">
      <c r="A403" s="50" t="s">
        <v>28</v>
      </c>
      <c r="B403" s="52" t="s">
        <v>35</v>
      </c>
      <c r="C403" s="41">
        <v>0</v>
      </c>
      <c r="D403" s="41"/>
      <c r="E403" s="41">
        <f t="shared" si="220"/>
        <v>0</v>
      </c>
      <c r="F403" s="41"/>
      <c r="G403" s="41"/>
      <c r="H403" s="42"/>
      <c r="I403" s="71">
        <f t="shared" si="203"/>
        <v>0</v>
      </c>
    </row>
    <row r="404" spans="1:9" s="3" customFormat="1" ht="13.5" hidden="1" thickBot="1" x14ac:dyDescent="0.25">
      <c r="A404" s="50" t="s">
        <v>30</v>
      </c>
      <c r="B404" s="52" t="s">
        <v>36</v>
      </c>
      <c r="C404" s="41">
        <v>0</v>
      </c>
      <c r="D404" s="41"/>
      <c r="E404" s="41">
        <f t="shared" si="220"/>
        <v>0</v>
      </c>
      <c r="F404" s="41"/>
      <c r="G404" s="41"/>
      <c r="H404" s="42"/>
      <c r="I404" s="71">
        <f t="shared" si="203"/>
        <v>0</v>
      </c>
    </row>
    <row r="405" spans="1:9" s="3" customFormat="1" ht="13.5" hidden="1" thickBot="1" x14ac:dyDescent="0.25">
      <c r="A405" s="48" t="s">
        <v>37</v>
      </c>
      <c r="B405" s="53" t="s">
        <v>38</v>
      </c>
      <c r="C405" s="45">
        <v>0</v>
      </c>
      <c r="D405" s="45">
        <f t="shared" ref="D405:H405" si="221">SUM(D406:D408)</f>
        <v>0</v>
      </c>
      <c r="E405" s="45">
        <f t="shared" si="221"/>
        <v>0</v>
      </c>
      <c r="F405" s="45">
        <f t="shared" si="221"/>
        <v>0</v>
      </c>
      <c r="G405" s="45">
        <f t="shared" si="221"/>
        <v>0</v>
      </c>
      <c r="H405" s="46">
        <f t="shared" si="221"/>
        <v>0</v>
      </c>
      <c r="I405" s="71">
        <f t="shared" si="203"/>
        <v>0</v>
      </c>
    </row>
    <row r="406" spans="1:9" s="3" customFormat="1" ht="13.5" hidden="1" thickBot="1" x14ac:dyDescent="0.25">
      <c r="A406" s="50" t="s">
        <v>26</v>
      </c>
      <c r="B406" s="52" t="s">
        <v>39</v>
      </c>
      <c r="C406" s="41">
        <v>0</v>
      </c>
      <c r="D406" s="41"/>
      <c r="E406" s="41">
        <f t="shared" ref="E406:E408" si="222">SUM(C406,D406)</f>
        <v>0</v>
      </c>
      <c r="F406" s="41"/>
      <c r="G406" s="41"/>
      <c r="H406" s="42"/>
      <c r="I406" s="71">
        <f t="shared" si="203"/>
        <v>0</v>
      </c>
    </row>
    <row r="407" spans="1:9" s="3" customFormat="1" ht="13.5" hidden="1" thickBot="1" x14ac:dyDescent="0.25">
      <c r="A407" s="50" t="s">
        <v>28</v>
      </c>
      <c r="B407" s="52" t="s">
        <v>40</v>
      </c>
      <c r="C407" s="41">
        <v>0</v>
      </c>
      <c r="D407" s="41"/>
      <c r="E407" s="41">
        <f t="shared" si="222"/>
        <v>0</v>
      </c>
      <c r="F407" s="41"/>
      <c r="G407" s="41"/>
      <c r="H407" s="42"/>
      <c r="I407" s="71">
        <f t="shared" si="203"/>
        <v>0</v>
      </c>
    </row>
    <row r="408" spans="1:9" s="3" customFormat="1" ht="13.5" hidden="1" thickBot="1" x14ac:dyDescent="0.25">
      <c r="A408" s="50" t="s">
        <v>30</v>
      </c>
      <c r="B408" s="52" t="s">
        <v>41</v>
      </c>
      <c r="C408" s="41">
        <v>0</v>
      </c>
      <c r="D408" s="41"/>
      <c r="E408" s="41">
        <f t="shared" si="222"/>
        <v>0</v>
      </c>
      <c r="F408" s="41"/>
      <c r="G408" s="41"/>
      <c r="H408" s="42"/>
      <c r="I408" s="71">
        <f t="shared" si="203"/>
        <v>0</v>
      </c>
    </row>
    <row r="409" spans="1:9" s="6" customFormat="1" ht="13.5" hidden="1" thickBot="1" x14ac:dyDescent="0.25">
      <c r="A409" s="103" t="s">
        <v>76</v>
      </c>
      <c r="B409" s="104"/>
      <c r="C409" s="105">
        <v>0</v>
      </c>
      <c r="D409" s="105">
        <f>SUM(D410,D413,D439,D436)</f>
        <v>0</v>
      </c>
      <c r="E409" s="105">
        <f t="shared" ref="E409:H409" si="223">SUM(E410,E413,E439,E436)</f>
        <v>0</v>
      </c>
      <c r="F409" s="105">
        <f t="shared" si="223"/>
        <v>0</v>
      </c>
      <c r="G409" s="105">
        <f t="shared" si="223"/>
        <v>0</v>
      </c>
      <c r="H409" s="106">
        <f t="shared" si="223"/>
        <v>0</v>
      </c>
      <c r="I409" s="71">
        <f t="shared" si="203"/>
        <v>0</v>
      </c>
    </row>
    <row r="410" spans="1:9" s="3" customFormat="1" ht="13.5" hidden="1" thickBot="1" x14ac:dyDescent="0.25">
      <c r="A410" s="60" t="s">
        <v>43</v>
      </c>
      <c r="B410" s="61">
        <v>20</v>
      </c>
      <c r="C410" s="45">
        <v>0</v>
      </c>
      <c r="D410" s="45">
        <f t="shared" ref="D410:H410" si="224">SUM(D411)</f>
        <v>0</v>
      </c>
      <c r="E410" s="45">
        <f t="shared" si="224"/>
        <v>0</v>
      </c>
      <c r="F410" s="45">
        <f t="shared" si="224"/>
        <v>0</v>
      </c>
      <c r="G410" s="45">
        <f t="shared" si="224"/>
        <v>0</v>
      </c>
      <c r="H410" s="46">
        <f t="shared" si="224"/>
        <v>0</v>
      </c>
      <c r="I410" s="71">
        <f t="shared" si="203"/>
        <v>0</v>
      </c>
    </row>
    <row r="411" spans="1:9" s="3" customFormat="1" ht="13.5" hidden="1" thickBot="1" x14ac:dyDescent="0.25">
      <c r="A411" s="50" t="s">
        <v>87</v>
      </c>
      <c r="B411" s="134" t="s">
        <v>88</v>
      </c>
      <c r="C411" s="41">
        <v>0</v>
      </c>
      <c r="D411" s="41"/>
      <c r="E411" s="41">
        <f>C411+D411</f>
        <v>0</v>
      </c>
      <c r="F411" s="41"/>
      <c r="G411" s="41"/>
      <c r="H411" s="42"/>
      <c r="I411" s="71">
        <f t="shared" si="203"/>
        <v>0</v>
      </c>
    </row>
    <row r="412" spans="1:9" s="3" customFormat="1" ht="13.5" hidden="1" thickBot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03"/>
        <v>0</v>
      </c>
    </row>
    <row r="413" spans="1:9" s="3" customFormat="1" ht="26.25" hidden="1" thickBot="1" x14ac:dyDescent="0.25">
      <c r="A413" s="135" t="s">
        <v>46</v>
      </c>
      <c r="B413" s="62">
        <v>60</v>
      </c>
      <c r="C413" s="45">
        <v>0</v>
      </c>
      <c r="D413" s="45">
        <f t="shared" ref="D413:H413" si="225">SUM(D414,D421,D428)</f>
        <v>0</v>
      </c>
      <c r="E413" s="45">
        <f t="shared" si="225"/>
        <v>0</v>
      </c>
      <c r="F413" s="45">
        <f t="shared" si="225"/>
        <v>0</v>
      </c>
      <c r="G413" s="45">
        <f t="shared" si="225"/>
        <v>0</v>
      </c>
      <c r="H413" s="46">
        <f t="shared" si="225"/>
        <v>0</v>
      </c>
      <c r="I413" s="71">
        <f t="shared" si="203"/>
        <v>0</v>
      </c>
    </row>
    <row r="414" spans="1:9" s="3" customFormat="1" ht="26.25" hidden="1" thickBot="1" x14ac:dyDescent="0.25">
      <c r="A414" s="60" t="s">
        <v>47</v>
      </c>
      <c r="B414" s="63">
        <v>60</v>
      </c>
      <c r="C414" s="45">
        <v>0</v>
      </c>
      <c r="D414" s="45">
        <f t="shared" ref="D414:H414" si="226">SUM(D418,D419,D420)</f>
        <v>0</v>
      </c>
      <c r="E414" s="45">
        <f t="shared" si="226"/>
        <v>0</v>
      </c>
      <c r="F414" s="45">
        <f t="shared" si="226"/>
        <v>0</v>
      </c>
      <c r="G414" s="45">
        <f t="shared" si="226"/>
        <v>0</v>
      </c>
      <c r="H414" s="46">
        <f t="shared" si="226"/>
        <v>0</v>
      </c>
      <c r="I414" s="71">
        <f t="shared" si="203"/>
        <v>0</v>
      </c>
    </row>
    <row r="415" spans="1:9" s="3" customFormat="1" ht="13.5" hidden="1" thickBot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3"/>
        <v>0</v>
      </c>
    </row>
    <row r="416" spans="1:9" s="3" customFormat="1" ht="13.5" hidden="1" thickBot="1" x14ac:dyDescent="0.25">
      <c r="A416" s="64" t="s">
        <v>49</v>
      </c>
      <c r="B416" s="65"/>
      <c r="C416" s="45">
        <v>0</v>
      </c>
      <c r="D416" s="45">
        <f t="shared" ref="D416:H416" si="227">D418+D419+D420-D417</f>
        <v>0</v>
      </c>
      <c r="E416" s="45">
        <f t="shared" si="227"/>
        <v>0</v>
      </c>
      <c r="F416" s="45">
        <f t="shared" si="227"/>
        <v>0</v>
      </c>
      <c r="G416" s="45">
        <f t="shared" si="227"/>
        <v>0</v>
      </c>
      <c r="H416" s="46">
        <f t="shared" si="227"/>
        <v>0</v>
      </c>
      <c r="I416" s="71">
        <f t="shared" si="203"/>
        <v>0</v>
      </c>
    </row>
    <row r="417" spans="1:11" s="3" customFormat="1" ht="13.5" hidden="1" thickBot="1" x14ac:dyDescent="0.25">
      <c r="A417" s="64" t="s">
        <v>50</v>
      </c>
      <c r="B417" s="65"/>
      <c r="C417" s="45">
        <v>0</v>
      </c>
      <c r="D417" s="45"/>
      <c r="E417" s="45">
        <f t="shared" ref="E417:E420" si="228">C417+D417</f>
        <v>0</v>
      </c>
      <c r="F417" s="45"/>
      <c r="G417" s="45"/>
      <c r="H417" s="46"/>
      <c r="I417" s="71">
        <f t="shared" si="203"/>
        <v>0</v>
      </c>
    </row>
    <row r="418" spans="1:11" s="3" customFormat="1" ht="13.5" hidden="1" thickBot="1" x14ac:dyDescent="0.25">
      <c r="A418" s="36" t="s">
        <v>51</v>
      </c>
      <c r="B418" s="136" t="s">
        <v>52</v>
      </c>
      <c r="C418" s="41">
        <v>0</v>
      </c>
      <c r="D418" s="41"/>
      <c r="E418" s="41">
        <f t="shared" si="228"/>
        <v>0</v>
      </c>
      <c r="F418" s="41"/>
      <c r="G418" s="41"/>
      <c r="H418" s="42"/>
      <c r="I418" s="71">
        <f t="shared" si="203"/>
        <v>0</v>
      </c>
      <c r="J418" s="3">
        <v>0.02</v>
      </c>
      <c r="K418" s="3">
        <v>0.13</v>
      </c>
    </row>
    <row r="419" spans="1:11" s="3" customFormat="1" ht="13.5" hidden="1" thickBot="1" x14ac:dyDescent="0.25">
      <c r="A419" s="36" t="s">
        <v>18</v>
      </c>
      <c r="B419" s="136" t="s">
        <v>53</v>
      </c>
      <c r="C419" s="41">
        <v>0</v>
      </c>
      <c r="D419" s="41"/>
      <c r="E419" s="41">
        <f t="shared" si="228"/>
        <v>0</v>
      </c>
      <c r="F419" s="41"/>
      <c r="G419" s="41"/>
      <c r="H419" s="42"/>
      <c r="I419" s="71">
        <f t="shared" si="203"/>
        <v>0</v>
      </c>
      <c r="J419" s="3">
        <v>0.85</v>
      </c>
    </row>
    <row r="420" spans="1:11" s="3" customFormat="1" ht="13.5" hidden="1" thickBot="1" x14ac:dyDescent="0.25">
      <c r="A420" s="36" t="s">
        <v>20</v>
      </c>
      <c r="B420" s="137" t="s">
        <v>54</v>
      </c>
      <c r="C420" s="41">
        <v>0</v>
      </c>
      <c r="D420" s="41"/>
      <c r="E420" s="41">
        <f t="shared" si="228"/>
        <v>0</v>
      </c>
      <c r="F420" s="41"/>
      <c r="G420" s="41"/>
      <c r="H420" s="42"/>
      <c r="I420" s="71">
        <f t="shared" si="203"/>
        <v>0</v>
      </c>
    </row>
    <row r="421" spans="1:11" s="3" customFormat="1" ht="13.5" hidden="1" thickBot="1" x14ac:dyDescent="0.25">
      <c r="A421" s="60" t="s">
        <v>55</v>
      </c>
      <c r="B421" s="61" t="s">
        <v>56</v>
      </c>
      <c r="C421" s="45">
        <v>0</v>
      </c>
      <c r="D421" s="45">
        <f t="shared" ref="D421:H421" si="229">SUM(D425,D426,D427)</f>
        <v>0</v>
      </c>
      <c r="E421" s="45">
        <f t="shared" si="229"/>
        <v>0</v>
      </c>
      <c r="F421" s="45">
        <f t="shared" si="229"/>
        <v>0</v>
      </c>
      <c r="G421" s="45">
        <f t="shared" si="229"/>
        <v>0</v>
      </c>
      <c r="H421" s="46">
        <f t="shared" si="229"/>
        <v>0</v>
      </c>
      <c r="I421" s="71">
        <f t="shared" si="203"/>
        <v>0</v>
      </c>
    </row>
    <row r="422" spans="1:11" s="3" customFormat="1" ht="13.5" hidden="1" thickBot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3"/>
        <v>0</v>
      </c>
    </row>
    <row r="423" spans="1:11" s="3" customFormat="1" ht="13.5" hidden="1" thickBot="1" x14ac:dyDescent="0.25">
      <c r="A423" s="64" t="s">
        <v>49</v>
      </c>
      <c r="B423" s="65"/>
      <c r="C423" s="45">
        <v>0</v>
      </c>
      <c r="D423" s="45">
        <f t="shared" ref="D423:H423" si="230">D425+D426+D427-D424</f>
        <v>0</v>
      </c>
      <c r="E423" s="45">
        <f t="shared" si="230"/>
        <v>0</v>
      </c>
      <c r="F423" s="45">
        <f t="shared" si="230"/>
        <v>0</v>
      </c>
      <c r="G423" s="45">
        <f t="shared" si="230"/>
        <v>0</v>
      </c>
      <c r="H423" s="46">
        <f t="shared" si="230"/>
        <v>0</v>
      </c>
      <c r="I423" s="71">
        <f t="shared" si="203"/>
        <v>0</v>
      </c>
    </row>
    <row r="424" spans="1:11" s="3" customFormat="1" ht="13.5" hidden="1" thickBot="1" x14ac:dyDescent="0.25">
      <c r="A424" s="64" t="s">
        <v>50</v>
      </c>
      <c r="B424" s="65"/>
      <c r="C424" s="45">
        <v>0</v>
      </c>
      <c r="D424" s="45"/>
      <c r="E424" s="45">
        <f t="shared" ref="E424:E427" si="231">C424+D424</f>
        <v>0</v>
      </c>
      <c r="F424" s="45"/>
      <c r="G424" s="45"/>
      <c r="H424" s="46"/>
      <c r="I424" s="71">
        <f t="shared" si="203"/>
        <v>0</v>
      </c>
    </row>
    <row r="425" spans="1:11" s="3" customFormat="1" ht="13.5" hidden="1" thickBot="1" x14ac:dyDescent="0.25">
      <c r="A425" s="36" t="s">
        <v>57</v>
      </c>
      <c r="B425" s="137" t="s">
        <v>58</v>
      </c>
      <c r="C425" s="41">
        <v>0</v>
      </c>
      <c r="D425" s="41"/>
      <c r="E425" s="41">
        <f t="shared" si="231"/>
        <v>0</v>
      </c>
      <c r="F425" s="41"/>
      <c r="G425" s="41"/>
      <c r="H425" s="42"/>
      <c r="I425" s="71">
        <f t="shared" si="203"/>
        <v>0</v>
      </c>
    </row>
    <row r="426" spans="1:11" s="3" customFormat="1" ht="13.5" hidden="1" thickBot="1" x14ac:dyDescent="0.25">
      <c r="A426" s="36" t="s">
        <v>59</v>
      </c>
      <c r="B426" s="137" t="s">
        <v>60</v>
      </c>
      <c r="C426" s="41">
        <v>0</v>
      </c>
      <c r="D426" s="41"/>
      <c r="E426" s="41">
        <f t="shared" si="231"/>
        <v>0</v>
      </c>
      <c r="F426" s="41"/>
      <c r="G426" s="41"/>
      <c r="H426" s="42"/>
      <c r="I426" s="71">
        <f t="shared" si="203"/>
        <v>0</v>
      </c>
    </row>
    <row r="427" spans="1:11" s="3" customFormat="1" ht="13.5" hidden="1" thickBot="1" x14ac:dyDescent="0.25">
      <c r="A427" s="36" t="s">
        <v>61</v>
      </c>
      <c r="B427" s="137" t="s">
        <v>62</v>
      </c>
      <c r="C427" s="41">
        <v>0</v>
      </c>
      <c r="D427" s="41"/>
      <c r="E427" s="41">
        <f t="shared" si="231"/>
        <v>0</v>
      </c>
      <c r="F427" s="41"/>
      <c r="G427" s="41"/>
      <c r="H427" s="42"/>
      <c r="I427" s="71">
        <f t="shared" si="203"/>
        <v>0</v>
      </c>
    </row>
    <row r="428" spans="1:11" s="3" customFormat="1" ht="13.5" hidden="1" thickBot="1" x14ac:dyDescent="0.25">
      <c r="A428" s="60" t="s">
        <v>63</v>
      </c>
      <c r="B428" s="67" t="s">
        <v>64</v>
      </c>
      <c r="C428" s="45">
        <v>0</v>
      </c>
      <c r="D428" s="45">
        <f t="shared" ref="D428:H428" si="232">SUM(D432,D433,D434)</f>
        <v>0</v>
      </c>
      <c r="E428" s="45">
        <f t="shared" si="232"/>
        <v>0</v>
      </c>
      <c r="F428" s="45">
        <f t="shared" si="232"/>
        <v>0</v>
      </c>
      <c r="G428" s="45">
        <f t="shared" si="232"/>
        <v>0</v>
      </c>
      <c r="H428" s="46">
        <f t="shared" si="232"/>
        <v>0</v>
      </c>
      <c r="I428" s="71">
        <f t="shared" ref="I428:I491" si="233">SUM(E428:H428)</f>
        <v>0</v>
      </c>
    </row>
    <row r="429" spans="1:11" s="3" customFormat="1" ht="13.5" hidden="1" thickBot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3"/>
        <v>0</v>
      </c>
    </row>
    <row r="430" spans="1:11" s="3" customFormat="1" ht="13.5" hidden="1" thickBot="1" x14ac:dyDescent="0.25">
      <c r="A430" s="64" t="s">
        <v>49</v>
      </c>
      <c r="B430" s="65"/>
      <c r="C430" s="45">
        <v>0</v>
      </c>
      <c r="D430" s="45">
        <f t="shared" ref="D430:H430" si="234">D432+D433+D434-D431</f>
        <v>0</v>
      </c>
      <c r="E430" s="45">
        <f t="shared" si="234"/>
        <v>0</v>
      </c>
      <c r="F430" s="45">
        <f t="shared" si="234"/>
        <v>0</v>
      </c>
      <c r="G430" s="45">
        <f t="shared" si="234"/>
        <v>0</v>
      </c>
      <c r="H430" s="46">
        <f t="shared" si="234"/>
        <v>0</v>
      </c>
      <c r="I430" s="71">
        <f t="shared" si="233"/>
        <v>0</v>
      </c>
    </row>
    <row r="431" spans="1:11" s="3" customFormat="1" ht="13.5" hidden="1" thickBot="1" x14ac:dyDescent="0.25">
      <c r="A431" s="64" t="s">
        <v>50</v>
      </c>
      <c r="B431" s="65"/>
      <c r="C431" s="45">
        <v>0</v>
      </c>
      <c r="D431" s="45"/>
      <c r="E431" s="45">
        <f t="shared" ref="E431:E434" si="235">C431+D431</f>
        <v>0</v>
      </c>
      <c r="F431" s="45"/>
      <c r="G431" s="45"/>
      <c r="H431" s="46"/>
      <c r="I431" s="71">
        <f t="shared" si="233"/>
        <v>0</v>
      </c>
    </row>
    <row r="432" spans="1:11" s="3" customFormat="1" ht="13.5" hidden="1" thickBot="1" x14ac:dyDescent="0.25">
      <c r="A432" s="36" t="s">
        <v>57</v>
      </c>
      <c r="B432" s="137" t="s">
        <v>65</v>
      </c>
      <c r="C432" s="41">
        <v>0</v>
      </c>
      <c r="D432" s="41"/>
      <c r="E432" s="41">
        <f t="shared" si="235"/>
        <v>0</v>
      </c>
      <c r="F432" s="41"/>
      <c r="G432" s="41"/>
      <c r="H432" s="42"/>
      <c r="I432" s="71">
        <f t="shared" si="233"/>
        <v>0</v>
      </c>
    </row>
    <row r="433" spans="1:9" s="3" customFormat="1" ht="13.5" hidden="1" thickBot="1" x14ac:dyDescent="0.25">
      <c r="A433" s="36" t="s">
        <v>59</v>
      </c>
      <c r="B433" s="137" t="s">
        <v>66</v>
      </c>
      <c r="C433" s="41">
        <v>0</v>
      </c>
      <c r="D433" s="41"/>
      <c r="E433" s="41">
        <f t="shared" si="235"/>
        <v>0</v>
      </c>
      <c r="F433" s="41"/>
      <c r="G433" s="41"/>
      <c r="H433" s="42"/>
      <c r="I433" s="71">
        <f t="shared" si="233"/>
        <v>0</v>
      </c>
    </row>
    <row r="434" spans="1:9" s="3" customFormat="1" ht="13.5" hidden="1" thickBot="1" x14ac:dyDescent="0.25">
      <c r="A434" s="36" t="s">
        <v>61</v>
      </c>
      <c r="B434" s="137" t="s">
        <v>67</v>
      </c>
      <c r="C434" s="41">
        <v>0</v>
      </c>
      <c r="D434" s="41"/>
      <c r="E434" s="41">
        <f t="shared" si="235"/>
        <v>0</v>
      </c>
      <c r="F434" s="41"/>
      <c r="G434" s="41"/>
      <c r="H434" s="42"/>
      <c r="I434" s="71">
        <f t="shared" si="233"/>
        <v>0</v>
      </c>
    </row>
    <row r="435" spans="1:9" s="3" customFormat="1" ht="13.5" hidden="1" thickBot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6">SUM(E435:H435)</f>
        <v>0</v>
      </c>
    </row>
    <row r="436" spans="1:9" s="3" customFormat="1" ht="13.5" hidden="1" thickBot="1" x14ac:dyDescent="0.25">
      <c r="A436" s="60" t="s">
        <v>68</v>
      </c>
      <c r="B436" s="61">
        <v>71</v>
      </c>
      <c r="C436" s="45">
        <v>0</v>
      </c>
      <c r="D436" s="45">
        <f t="shared" ref="D436:H436" si="237">SUM(D437)</f>
        <v>0</v>
      </c>
      <c r="E436" s="45">
        <f t="shared" si="237"/>
        <v>0</v>
      </c>
      <c r="F436" s="45">
        <f t="shared" si="237"/>
        <v>0</v>
      </c>
      <c r="G436" s="45">
        <f t="shared" si="237"/>
        <v>0</v>
      </c>
      <c r="H436" s="46">
        <f t="shared" si="237"/>
        <v>0</v>
      </c>
      <c r="I436" s="71">
        <f t="shared" ref="I436:I437" si="238">SUM(E436:H436)</f>
        <v>0</v>
      </c>
    </row>
    <row r="437" spans="1:9" s="3" customFormat="1" ht="13.5" hidden="1" thickBot="1" x14ac:dyDescent="0.25">
      <c r="A437" s="50" t="s">
        <v>69</v>
      </c>
      <c r="B437" s="134" t="s">
        <v>70</v>
      </c>
      <c r="C437" s="41">
        <v>0</v>
      </c>
      <c r="D437" s="41"/>
      <c r="E437" s="41">
        <f>C437+D437</f>
        <v>0</v>
      </c>
      <c r="F437" s="41"/>
      <c r="G437" s="41"/>
      <c r="H437" s="42"/>
      <c r="I437" s="71">
        <f t="shared" si="238"/>
        <v>0</v>
      </c>
    </row>
    <row r="438" spans="1:9" s="3" customFormat="1" ht="13.5" hidden="1" thickBot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33"/>
        <v>0</v>
      </c>
    </row>
    <row r="439" spans="1:9" s="3" customFormat="1" ht="13.5" hidden="1" thickBot="1" x14ac:dyDescent="0.25">
      <c r="A439" s="48" t="s">
        <v>71</v>
      </c>
      <c r="B439" s="67" t="s">
        <v>72</v>
      </c>
      <c r="C439" s="45">
        <v>0</v>
      </c>
      <c r="D439" s="45"/>
      <c r="E439" s="45">
        <f>C439+D439</f>
        <v>0</v>
      </c>
      <c r="F439" s="45"/>
      <c r="G439" s="45"/>
      <c r="H439" s="46"/>
      <c r="I439" s="71">
        <f t="shared" si="233"/>
        <v>0</v>
      </c>
    </row>
    <row r="440" spans="1:9" s="3" customFormat="1" ht="13.5" hidden="1" thickBot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33"/>
        <v>0</v>
      </c>
    </row>
    <row r="441" spans="1:9" s="3" customFormat="1" ht="13.5" hidden="1" thickBot="1" x14ac:dyDescent="0.25">
      <c r="A441" s="48" t="s">
        <v>73</v>
      </c>
      <c r="B441" s="67"/>
      <c r="C441" s="45">
        <v>0</v>
      </c>
      <c r="D441" s="45">
        <f t="shared" ref="D441:H441" si="239">D388-D409</f>
        <v>0</v>
      </c>
      <c r="E441" s="45">
        <f t="shared" si="239"/>
        <v>0</v>
      </c>
      <c r="F441" s="45">
        <f t="shared" si="239"/>
        <v>0</v>
      </c>
      <c r="G441" s="45">
        <f t="shared" si="239"/>
        <v>0</v>
      </c>
      <c r="H441" s="46">
        <f t="shared" si="239"/>
        <v>0</v>
      </c>
      <c r="I441" s="71">
        <f t="shared" si="233"/>
        <v>0</v>
      </c>
    </row>
    <row r="442" spans="1:9" s="3" customFormat="1" ht="13.5" hidden="1" thickBot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33"/>
        <v>0</v>
      </c>
    </row>
    <row r="443" spans="1:9" s="3" customFormat="1" ht="13.5" hidden="1" thickBot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33"/>
        <v>0</v>
      </c>
    </row>
    <row r="444" spans="1:9" s="5" customFormat="1" ht="13.5" hidden="1" thickBot="1" x14ac:dyDescent="0.25">
      <c r="A444" s="107" t="s">
        <v>91</v>
      </c>
      <c r="B444" s="108" t="s">
        <v>92</v>
      </c>
      <c r="C444" s="109">
        <v>0</v>
      </c>
      <c r="D444" s="109">
        <f t="shared" ref="D444:H444" si="240">SUM(D477)</f>
        <v>0</v>
      </c>
      <c r="E444" s="109">
        <f t="shared" si="240"/>
        <v>0</v>
      </c>
      <c r="F444" s="109">
        <f t="shared" si="240"/>
        <v>0</v>
      </c>
      <c r="G444" s="109">
        <f t="shared" si="240"/>
        <v>0</v>
      </c>
      <c r="H444" s="110">
        <f t="shared" si="240"/>
        <v>0</v>
      </c>
      <c r="I444" s="71">
        <f t="shared" si="233"/>
        <v>0</v>
      </c>
    </row>
    <row r="445" spans="1:9" s="3" customFormat="1" ht="13.5" hidden="1" thickBot="1" x14ac:dyDescent="0.25">
      <c r="A445" s="111" t="s">
        <v>76</v>
      </c>
      <c r="B445" s="112"/>
      <c r="C445" s="105">
        <v>0</v>
      </c>
      <c r="D445" s="105">
        <f>SUM(D446,D449,D475,D472)</f>
        <v>0</v>
      </c>
      <c r="E445" s="105">
        <f t="shared" ref="E445:H445" si="241">SUM(E446,E449,E475,E472)</f>
        <v>0</v>
      </c>
      <c r="F445" s="105">
        <f t="shared" si="241"/>
        <v>0</v>
      </c>
      <c r="G445" s="105">
        <f t="shared" si="241"/>
        <v>0</v>
      </c>
      <c r="H445" s="106">
        <f t="shared" si="241"/>
        <v>0</v>
      </c>
      <c r="I445" s="71">
        <f t="shared" si="233"/>
        <v>0</v>
      </c>
    </row>
    <row r="446" spans="1:9" s="3" customFormat="1" ht="13.5" hidden="1" thickBot="1" x14ac:dyDescent="0.25">
      <c r="A446" s="60" t="s">
        <v>43</v>
      </c>
      <c r="B446" s="61">
        <v>20</v>
      </c>
      <c r="C446" s="45">
        <v>0</v>
      </c>
      <c r="D446" s="45">
        <f t="shared" ref="D446:H446" si="242">SUM(D447)</f>
        <v>0</v>
      </c>
      <c r="E446" s="45">
        <f t="shared" si="242"/>
        <v>0</v>
      </c>
      <c r="F446" s="45">
        <f t="shared" si="242"/>
        <v>0</v>
      </c>
      <c r="G446" s="45">
        <f t="shared" si="242"/>
        <v>0</v>
      </c>
      <c r="H446" s="46">
        <f t="shared" si="242"/>
        <v>0</v>
      </c>
      <c r="I446" s="71">
        <f t="shared" si="233"/>
        <v>0</v>
      </c>
    </row>
    <row r="447" spans="1:9" s="3" customFormat="1" ht="13.5" hidden="1" thickBot="1" x14ac:dyDescent="0.25">
      <c r="A447" s="50" t="s">
        <v>87</v>
      </c>
      <c r="B447" s="134" t="s">
        <v>88</v>
      </c>
      <c r="C447" s="41">
        <v>0</v>
      </c>
      <c r="D447" s="41">
        <f>D500</f>
        <v>0</v>
      </c>
      <c r="E447" s="41">
        <f>C447+D447</f>
        <v>0</v>
      </c>
      <c r="F447" s="41">
        <f t="shared" ref="F447:H447" si="243">F500</f>
        <v>0</v>
      </c>
      <c r="G447" s="41">
        <f t="shared" si="243"/>
        <v>0</v>
      </c>
      <c r="H447" s="42">
        <f t="shared" si="243"/>
        <v>0</v>
      </c>
      <c r="I447" s="71">
        <f t="shared" si="233"/>
        <v>0</v>
      </c>
    </row>
    <row r="448" spans="1:9" s="3" customFormat="1" ht="13.5" hidden="1" thickBot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33"/>
        <v>0</v>
      </c>
    </row>
    <row r="449" spans="1:9" s="3" customFormat="1" ht="26.25" hidden="1" thickBot="1" x14ac:dyDescent="0.25">
      <c r="A449" s="135" t="s">
        <v>46</v>
      </c>
      <c r="B449" s="62">
        <v>60</v>
      </c>
      <c r="C449" s="45">
        <v>0</v>
      </c>
      <c r="D449" s="45">
        <f t="shared" ref="D449:H449" si="244">SUM(D450,D457,D464)</f>
        <v>0</v>
      </c>
      <c r="E449" s="45">
        <f t="shared" si="244"/>
        <v>0</v>
      </c>
      <c r="F449" s="45">
        <f t="shared" si="244"/>
        <v>0</v>
      </c>
      <c r="G449" s="45">
        <f t="shared" si="244"/>
        <v>0</v>
      </c>
      <c r="H449" s="46">
        <f t="shared" si="244"/>
        <v>0</v>
      </c>
      <c r="I449" s="71">
        <f t="shared" si="233"/>
        <v>0</v>
      </c>
    </row>
    <row r="450" spans="1:9" s="3" customFormat="1" ht="26.25" hidden="1" thickBot="1" x14ac:dyDescent="0.25">
      <c r="A450" s="60" t="s">
        <v>47</v>
      </c>
      <c r="B450" s="63">
        <v>60</v>
      </c>
      <c r="C450" s="45">
        <v>0</v>
      </c>
      <c r="D450" s="45">
        <f t="shared" ref="D450:H450" si="245">SUM(D454,D455,D456)</f>
        <v>0</v>
      </c>
      <c r="E450" s="45">
        <f t="shared" si="245"/>
        <v>0</v>
      </c>
      <c r="F450" s="45">
        <f t="shared" si="245"/>
        <v>0</v>
      </c>
      <c r="G450" s="45">
        <f t="shared" si="245"/>
        <v>0</v>
      </c>
      <c r="H450" s="46">
        <f t="shared" si="245"/>
        <v>0</v>
      </c>
      <c r="I450" s="71">
        <f t="shared" si="233"/>
        <v>0</v>
      </c>
    </row>
    <row r="451" spans="1:9" s="3" customFormat="1" ht="13.5" hidden="1" thickBot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3"/>
        <v>0</v>
      </c>
    </row>
    <row r="452" spans="1:9" s="3" customFormat="1" ht="13.5" hidden="1" thickBot="1" x14ac:dyDescent="0.25">
      <c r="A452" s="64" t="s">
        <v>49</v>
      </c>
      <c r="B452" s="65"/>
      <c r="C452" s="45">
        <v>0</v>
      </c>
      <c r="D452" s="45">
        <f t="shared" ref="D452:H452" si="246">D454+D455+D456-D453</f>
        <v>0</v>
      </c>
      <c r="E452" s="45">
        <f t="shared" si="246"/>
        <v>0</v>
      </c>
      <c r="F452" s="45">
        <f t="shared" si="246"/>
        <v>0</v>
      </c>
      <c r="G452" s="45">
        <f t="shared" si="246"/>
        <v>0</v>
      </c>
      <c r="H452" s="46">
        <f t="shared" si="246"/>
        <v>0</v>
      </c>
      <c r="I452" s="71">
        <f t="shared" si="233"/>
        <v>0</v>
      </c>
    </row>
    <row r="453" spans="1:9" s="3" customFormat="1" ht="13.5" hidden="1" thickBot="1" x14ac:dyDescent="0.25">
      <c r="A453" s="64" t="s">
        <v>50</v>
      </c>
      <c r="B453" s="65"/>
      <c r="C453" s="45">
        <v>0</v>
      </c>
      <c r="D453" s="45">
        <f t="shared" ref="D453:H456" si="247">D506</f>
        <v>0</v>
      </c>
      <c r="E453" s="45">
        <f t="shared" si="247"/>
        <v>0</v>
      </c>
      <c r="F453" s="45">
        <f t="shared" si="247"/>
        <v>0</v>
      </c>
      <c r="G453" s="45">
        <f t="shared" si="247"/>
        <v>0</v>
      </c>
      <c r="H453" s="46">
        <f t="shared" si="247"/>
        <v>0</v>
      </c>
      <c r="I453" s="71">
        <f t="shared" si="233"/>
        <v>0</v>
      </c>
    </row>
    <row r="454" spans="1:9" s="3" customFormat="1" ht="13.5" hidden="1" thickBot="1" x14ac:dyDescent="0.25">
      <c r="A454" s="36" t="s">
        <v>51</v>
      </c>
      <c r="B454" s="136" t="s">
        <v>52</v>
      </c>
      <c r="C454" s="41">
        <v>0</v>
      </c>
      <c r="D454" s="41">
        <f t="shared" si="247"/>
        <v>0</v>
      </c>
      <c r="E454" s="41">
        <f t="shared" ref="E454:E456" si="248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3"/>
        <v>0</v>
      </c>
    </row>
    <row r="455" spans="1:9" s="3" customFormat="1" ht="13.5" hidden="1" thickBot="1" x14ac:dyDescent="0.25">
      <c r="A455" s="36" t="s">
        <v>18</v>
      </c>
      <c r="B455" s="136" t="s">
        <v>53</v>
      </c>
      <c r="C455" s="41">
        <v>0</v>
      </c>
      <c r="D455" s="41">
        <f t="shared" si="247"/>
        <v>0</v>
      </c>
      <c r="E455" s="41">
        <f t="shared" si="248"/>
        <v>0</v>
      </c>
      <c r="F455" s="41">
        <f t="shared" ref="F455:H456" si="249">F508</f>
        <v>0</v>
      </c>
      <c r="G455" s="41">
        <f t="shared" si="249"/>
        <v>0</v>
      </c>
      <c r="H455" s="42">
        <f t="shared" si="249"/>
        <v>0</v>
      </c>
      <c r="I455" s="71">
        <f t="shared" si="233"/>
        <v>0</v>
      </c>
    </row>
    <row r="456" spans="1:9" s="3" customFormat="1" ht="13.5" hidden="1" thickBot="1" x14ac:dyDescent="0.25">
      <c r="A456" s="36" t="s">
        <v>20</v>
      </c>
      <c r="B456" s="137" t="s">
        <v>54</v>
      </c>
      <c r="C456" s="41">
        <v>0</v>
      </c>
      <c r="D456" s="41">
        <f t="shared" si="247"/>
        <v>0</v>
      </c>
      <c r="E456" s="41">
        <f t="shared" si="248"/>
        <v>0</v>
      </c>
      <c r="F456" s="41">
        <f t="shared" si="249"/>
        <v>0</v>
      </c>
      <c r="G456" s="41">
        <f t="shared" si="249"/>
        <v>0</v>
      </c>
      <c r="H456" s="42">
        <f t="shared" si="249"/>
        <v>0</v>
      </c>
      <c r="I456" s="71">
        <f t="shared" si="233"/>
        <v>0</v>
      </c>
    </row>
    <row r="457" spans="1:9" s="3" customFormat="1" ht="13.5" hidden="1" thickBot="1" x14ac:dyDescent="0.25">
      <c r="A457" s="60" t="s">
        <v>55</v>
      </c>
      <c r="B457" s="61" t="s">
        <v>56</v>
      </c>
      <c r="C457" s="45">
        <v>0</v>
      </c>
      <c r="D457" s="45">
        <f t="shared" ref="D457:H457" si="250">SUM(D461,D462,D463)</f>
        <v>0</v>
      </c>
      <c r="E457" s="45">
        <f t="shared" si="250"/>
        <v>0</v>
      </c>
      <c r="F457" s="45">
        <f t="shared" si="250"/>
        <v>0</v>
      </c>
      <c r="G457" s="45">
        <f t="shared" si="250"/>
        <v>0</v>
      </c>
      <c r="H457" s="46">
        <f t="shared" si="250"/>
        <v>0</v>
      </c>
      <c r="I457" s="71">
        <f t="shared" si="233"/>
        <v>0</v>
      </c>
    </row>
    <row r="458" spans="1:9" s="3" customFormat="1" ht="13.5" hidden="1" thickBot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3"/>
        <v>0</v>
      </c>
    </row>
    <row r="459" spans="1:9" s="3" customFormat="1" ht="13.5" hidden="1" thickBot="1" x14ac:dyDescent="0.25">
      <c r="A459" s="64" t="s">
        <v>49</v>
      </c>
      <c r="B459" s="65"/>
      <c r="C459" s="45">
        <v>0</v>
      </c>
      <c r="D459" s="45">
        <f t="shared" ref="D459:H459" si="251">D461+D462+D463-D460</f>
        <v>0</v>
      </c>
      <c r="E459" s="45">
        <f t="shared" si="251"/>
        <v>0</v>
      </c>
      <c r="F459" s="45">
        <f t="shared" si="251"/>
        <v>0</v>
      </c>
      <c r="G459" s="45">
        <f t="shared" si="251"/>
        <v>0</v>
      </c>
      <c r="H459" s="46">
        <f t="shared" si="251"/>
        <v>0</v>
      </c>
      <c r="I459" s="71">
        <f t="shared" si="233"/>
        <v>0</v>
      </c>
    </row>
    <row r="460" spans="1:9" s="3" customFormat="1" ht="13.5" hidden="1" thickBot="1" x14ac:dyDescent="0.25">
      <c r="A460" s="64" t="s">
        <v>50</v>
      </c>
      <c r="B460" s="65"/>
      <c r="C460" s="45">
        <v>0</v>
      </c>
      <c r="D460" s="45">
        <f t="shared" ref="D460:H463" si="252">D513</f>
        <v>0</v>
      </c>
      <c r="E460" s="45">
        <f t="shared" si="252"/>
        <v>0</v>
      </c>
      <c r="F460" s="45">
        <f t="shared" si="252"/>
        <v>0</v>
      </c>
      <c r="G460" s="45">
        <f t="shared" si="252"/>
        <v>0</v>
      </c>
      <c r="H460" s="46">
        <f t="shared" si="252"/>
        <v>0</v>
      </c>
      <c r="I460" s="71">
        <f t="shared" si="233"/>
        <v>0</v>
      </c>
    </row>
    <row r="461" spans="1:9" s="3" customFormat="1" ht="13.5" hidden="1" thickBot="1" x14ac:dyDescent="0.25">
      <c r="A461" s="36" t="s">
        <v>57</v>
      </c>
      <c r="B461" s="137" t="s">
        <v>58</v>
      </c>
      <c r="C461" s="41">
        <v>0</v>
      </c>
      <c r="D461" s="41">
        <f t="shared" si="252"/>
        <v>0</v>
      </c>
      <c r="E461" s="41">
        <f t="shared" ref="E461:E463" si="253">C461+D461</f>
        <v>0</v>
      </c>
      <c r="F461" s="41">
        <f t="shared" si="252"/>
        <v>0</v>
      </c>
      <c r="G461" s="41">
        <f t="shared" si="252"/>
        <v>0</v>
      </c>
      <c r="H461" s="42">
        <f t="shared" si="252"/>
        <v>0</v>
      </c>
      <c r="I461" s="71">
        <f t="shared" si="233"/>
        <v>0</v>
      </c>
    </row>
    <row r="462" spans="1:9" s="3" customFormat="1" ht="13.5" hidden="1" thickBot="1" x14ac:dyDescent="0.25">
      <c r="A462" s="36" t="s">
        <v>59</v>
      </c>
      <c r="B462" s="137" t="s">
        <v>60</v>
      </c>
      <c r="C462" s="41">
        <v>0</v>
      </c>
      <c r="D462" s="41">
        <f t="shared" si="252"/>
        <v>0</v>
      </c>
      <c r="E462" s="41">
        <f t="shared" si="253"/>
        <v>0</v>
      </c>
      <c r="F462" s="41">
        <f t="shared" si="252"/>
        <v>0</v>
      </c>
      <c r="G462" s="41">
        <f t="shared" si="252"/>
        <v>0</v>
      </c>
      <c r="H462" s="42">
        <f t="shared" si="252"/>
        <v>0</v>
      </c>
      <c r="I462" s="71">
        <f t="shared" si="233"/>
        <v>0</v>
      </c>
    </row>
    <row r="463" spans="1:9" s="3" customFormat="1" ht="13.5" hidden="1" thickBot="1" x14ac:dyDescent="0.25">
      <c r="A463" s="36" t="s">
        <v>61</v>
      </c>
      <c r="B463" s="137" t="s">
        <v>62</v>
      </c>
      <c r="C463" s="41">
        <v>0</v>
      </c>
      <c r="D463" s="41">
        <f t="shared" si="252"/>
        <v>0</v>
      </c>
      <c r="E463" s="41">
        <f t="shared" si="253"/>
        <v>0</v>
      </c>
      <c r="F463" s="41">
        <f t="shared" si="252"/>
        <v>0</v>
      </c>
      <c r="G463" s="41">
        <f t="shared" si="252"/>
        <v>0</v>
      </c>
      <c r="H463" s="42">
        <f t="shared" si="252"/>
        <v>0</v>
      </c>
      <c r="I463" s="71">
        <f t="shared" si="233"/>
        <v>0</v>
      </c>
    </row>
    <row r="464" spans="1:9" s="3" customFormat="1" ht="13.5" hidden="1" thickBot="1" x14ac:dyDescent="0.25">
      <c r="A464" s="60" t="s">
        <v>63</v>
      </c>
      <c r="B464" s="67" t="s">
        <v>64</v>
      </c>
      <c r="C464" s="45">
        <v>0</v>
      </c>
      <c r="D464" s="45">
        <f t="shared" ref="D464:H464" si="254">SUM(D468,D469,D470)</f>
        <v>0</v>
      </c>
      <c r="E464" s="45">
        <f t="shared" si="254"/>
        <v>0</v>
      </c>
      <c r="F464" s="45">
        <f t="shared" si="254"/>
        <v>0</v>
      </c>
      <c r="G464" s="45">
        <f t="shared" si="254"/>
        <v>0</v>
      </c>
      <c r="H464" s="46">
        <f t="shared" si="254"/>
        <v>0</v>
      </c>
      <c r="I464" s="71">
        <f t="shared" si="233"/>
        <v>0</v>
      </c>
    </row>
    <row r="465" spans="1:11" s="3" customFormat="1" ht="13.5" hidden="1" thickBot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3"/>
        <v>0</v>
      </c>
    </row>
    <row r="466" spans="1:11" s="3" customFormat="1" ht="13.5" hidden="1" thickBot="1" x14ac:dyDescent="0.25">
      <c r="A466" s="64" t="s">
        <v>49</v>
      </c>
      <c r="B466" s="65"/>
      <c r="C466" s="45">
        <v>0</v>
      </c>
      <c r="D466" s="45">
        <f t="shared" ref="D466:H466" si="255">D468+D469+D470-D467</f>
        <v>0</v>
      </c>
      <c r="E466" s="45">
        <f t="shared" si="255"/>
        <v>0</v>
      </c>
      <c r="F466" s="45">
        <f t="shared" si="255"/>
        <v>0</v>
      </c>
      <c r="G466" s="45">
        <f t="shared" si="255"/>
        <v>0</v>
      </c>
      <c r="H466" s="46">
        <f t="shared" si="255"/>
        <v>0</v>
      </c>
      <c r="I466" s="71">
        <f t="shared" si="233"/>
        <v>0</v>
      </c>
    </row>
    <row r="467" spans="1:11" s="3" customFormat="1" ht="13.5" hidden="1" thickBot="1" x14ac:dyDescent="0.25">
      <c r="A467" s="64" t="s">
        <v>50</v>
      </c>
      <c r="B467" s="65"/>
      <c r="C467" s="45">
        <v>0</v>
      </c>
      <c r="D467" s="45">
        <f t="shared" ref="D467:H470" si="256">D520</f>
        <v>0</v>
      </c>
      <c r="E467" s="45">
        <f t="shared" si="256"/>
        <v>0</v>
      </c>
      <c r="F467" s="45">
        <f t="shared" si="256"/>
        <v>0</v>
      </c>
      <c r="G467" s="45">
        <f t="shared" si="256"/>
        <v>0</v>
      </c>
      <c r="H467" s="46">
        <f t="shared" si="256"/>
        <v>0</v>
      </c>
      <c r="I467" s="71">
        <f t="shared" si="233"/>
        <v>0</v>
      </c>
    </row>
    <row r="468" spans="1:11" s="3" customFormat="1" ht="13.5" hidden="1" thickBot="1" x14ac:dyDescent="0.25">
      <c r="A468" s="36" t="s">
        <v>57</v>
      </c>
      <c r="B468" s="137" t="s">
        <v>65</v>
      </c>
      <c r="C468" s="41">
        <v>0</v>
      </c>
      <c r="D468" s="41">
        <f t="shared" si="256"/>
        <v>0</v>
      </c>
      <c r="E468" s="41">
        <f t="shared" ref="E468:E470" si="257">C468+D468</f>
        <v>0</v>
      </c>
      <c r="F468" s="41">
        <f t="shared" si="256"/>
        <v>0</v>
      </c>
      <c r="G468" s="41">
        <f t="shared" si="256"/>
        <v>0</v>
      </c>
      <c r="H468" s="42">
        <f t="shared" si="256"/>
        <v>0</v>
      </c>
      <c r="I468" s="71">
        <f t="shared" si="233"/>
        <v>0</v>
      </c>
    </row>
    <row r="469" spans="1:11" s="3" customFormat="1" ht="13.5" hidden="1" thickBot="1" x14ac:dyDescent="0.25">
      <c r="A469" s="36" t="s">
        <v>59</v>
      </c>
      <c r="B469" s="137" t="s">
        <v>66</v>
      </c>
      <c r="C469" s="41">
        <v>0</v>
      </c>
      <c r="D469" s="41">
        <f t="shared" si="256"/>
        <v>0</v>
      </c>
      <c r="E469" s="41">
        <f t="shared" si="257"/>
        <v>0</v>
      </c>
      <c r="F469" s="41">
        <f t="shared" si="256"/>
        <v>0</v>
      </c>
      <c r="G469" s="41">
        <f t="shared" si="256"/>
        <v>0</v>
      </c>
      <c r="H469" s="42">
        <f t="shared" si="256"/>
        <v>0</v>
      </c>
      <c r="I469" s="71">
        <f t="shared" si="233"/>
        <v>0</v>
      </c>
    </row>
    <row r="470" spans="1:11" s="3" customFormat="1" ht="13.5" hidden="1" thickBot="1" x14ac:dyDescent="0.25">
      <c r="A470" s="36" t="s">
        <v>61</v>
      </c>
      <c r="B470" s="137" t="s">
        <v>67</v>
      </c>
      <c r="C470" s="41">
        <v>0</v>
      </c>
      <c r="D470" s="41">
        <f t="shared" si="256"/>
        <v>0</v>
      </c>
      <c r="E470" s="41">
        <f t="shared" si="257"/>
        <v>0</v>
      </c>
      <c r="F470" s="41">
        <f t="shared" si="256"/>
        <v>0</v>
      </c>
      <c r="G470" s="41">
        <f t="shared" si="256"/>
        <v>0</v>
      </c>
      <c r="H470" s="42">
        <f t="shared" si="256"/>
        <v>0</v>
      </c>
      <c r="I470" s="71">
        <f t="shared" si="233"/>
        <v>0</v>
      </c>
    </row>
    <row r="471" spans="1:11" s="3" customFormat="1" ht="13.5" hidden="1" thickBot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33"/>
        <v>0</v>
      </c>
    </row>
    <row r="472" spans="1:11" s="3" customFormat="1" ht="13.5" hidden="1" thickBot="1" x14ac:dyDescent="0.25">
      <c r="A472" s="79" t="s">
        <v>68</v>
      </c>
      <c r="B472" s="61">
        <v>20</v>
      </c>
      <c r="C472" s="45">
        <v>0</v>
      </c>
      <c r="D472" s="45">
        <f t="shared" ref="D472:H472" si="258">SUM(D473)</f>
        <v>0</v>
      </c>
      <c r="E472" s="45">
        <f t="shared" si="258"/>
        <v>0</v>
      </c>
      <c r="F472" s="45">
        <f t="shared" si="258"/>
        <v>0</v>
      </c>
      <c r="G472" s="45">
        <f t="shared" si="258"/>
        <v>0</v>
      </c>
      <c r="H472" s="46">
        <f t="shared" si="258"/>
        <v>0</v>
      </c>
      <c r="I472" s="71">
        <f t="shared" ref="I472:I473" si="259">SUM(E472:H472)</f>
        <v>0</v>
      </c>
    </row>
    <row r="473" spans="1:11" s="3" customFormat="1" ht="13.5" hidden="1" thickBot="1" x14ac:dyDescent="0.25">
      <c r="A473" s="80" t="s">
        <v>69</v>
      </c>
      <c r="B473" s="134" t="s">
        <v>70</v>
      </c>
      <c r="C473" s="41">
        <v>0</v>
      </c>
      <c r="D473" s="41">
        <f>D526</f>
        <v>0</v>
      </c>
      <c r="E473" s="41">
        <f>C473+D473</f>
        <v>0</v>
      </c>
      <c r="F473" s="41">
        <f t="shared" ref="F473:H473" si="260">F526</f>
        <v>0</v>
      </c>
      <c r="G473" s="41">
        <f t="shared" si="260"/>
        <v>0</v>
      </c>
      <c r="H473" s="42">
        <f t="shared" si="260"/>
        <v>0</v>
      </c>
      <c r="I473" s="71">
        <f t="shared" si="259"/>
        <v>0</v>
      </c>
    </row>
    <row r="474" spans="1:11" s="3" customFormat="1" ht="13.5" hidden="1" thickBot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33"/>
        <v>0</v>
      </c>
    </row>
    <row r="475" spans="1:11" s="3" customFormat="1" ht="13.5" hidden="1" thickBot="1" x14ac:dyDescent="0.25">
      <c r="A475" s="48" t="s">
        <v>71</v>
      </c>
      <c r="B475" s="67" t="s">
        <v>72</v>
      </c>
      <c r="C475" s="45">
        <v>0</v>
      </c>
      <c r="D475" s="45">
        <f t="shared" ref="D475" si="261">D528</f>
        <v>0</v>
      </c>
      <c r="E475" s="45">
        <f>C475+D475</f>
        <v>0</v>
      </c>
      <c r="F475" s="45">
        <f t="shared" ref="F475:H475" si="262">F528</f>
        <v>0</v>
      </c>
      <c r="G475" s="45">
        <f t="shared" si="262"/>
        <v>0</v>
      </c>
      <c r="H475" s="46">
        <f t="shared" si="262"/>
        <v>0</v>
      </c>
      <c r="I475" s="71">
        <f t="shared" si="233"/>
        <v>0</v>
      </c>
    </row>
    <row r="476" spans="1:11" s="3" customFormat="1" ht="13.5" hidden="1" thickBot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33"/>
        <v>0</v>
      </c>
    </row>
    <row r="477" spans="1:11" s="5" customFormat="1" ht="26.25" hidden="1" thickBot="1" x14ac:dyDescent="0.25">
      <c r="A477" s="99" t="s">
        <v>93</v>
      </c>
      <c r="B477" s="100"/>
      <c r="C477" s="101">
        <v>0</v>
      </c>
      <c r="D477" s="101">
        <f t="shared" ref="D477:H477" si="263">D478</f>
        <v>0</v>
      </c>
      <c r="E477" s="101">
        <f t="shared" si="263"/>
        <v>0</v>
      </c>
      <c r="F477" s="101">
        <f t="shared" si="263"/>
        <v>0</v>
      </c>
      <c r="G477" s="101">
        <f t="shared" si="263"/>
        <v>0</v>
      </c>
      <c r="H477" s="102">
        <f t="shared" si="263"/>
        <v>0</v>
      </c>
      <c r="I477" s="71">
        <f t="shared" si="233"/>
        <v>0</v>
      </c>
    </row>
    <row r="478" spans="1:11" s="6" customFormat="1" ht="13.5" hidden="1" thickBot="1" x14ac:dyDescent="0.25">
      <c r="A478" s="103" t="s">
        <v>78</v>
      </c>
      <c r="B478" s="104"/>
      <c r="C478" s="105">
        <v>0</v>
      </c>
      <c r="D478" s="105">
        <f>SUM(D479,D482,D508,D505)</f>
        <v>0</v>
      </c>
      <c r="E478" s="105">
        <f t="shared" ref="E478:H478" si="264">SUM(E479,E482,E508,E505)</f>
        <v>0</v>
      </c>
      <c r="F478" s="105">
        <f t="shared" si="264"/>
        <v>0</v>
      </c>
      <c r="G478" s="105">
        <f t="shared" si="264"/>
        <v>0</v>
      </c>
      <c r="H478" s="106">
        <f t="shared" si="264"/>
        <v>0</v>
      </c>
      <c r="I478" s="71">
        <f t="shared" si="233"/>
        <v>0</v>
      </c>
    </row>
    <row r="479" spans="1:11" s="3" customFormat="1" ht="13.5" hidden="1" thickBot="1" x14ac:dyDescent="0.25">
      <c r="A479" s="36" t="s">
        <v>12</v>
      </c>
      <c r="B479" s="37"/>
      <c r="C479" s="41">
        <v>0</v>
      </c>
      <c r="D479" s="41"/>
      <c r="E479" s="41">
        <f>SUM(C479,D479)</f>
        <v>0</v>
      </c>
      <c r="F479" s="41"/>
      <c r="G479" s="41"/>
      <c r="H479" s="42"/>
      <c r="I479" s="71">
        <f t="shared" si="233"/>
        <v>0</v>
      </c>
      <c r="K479" s="3">
        <v>2.5899999999999999E-2</v>
      </c>
    </row>
    <row r="480" spans="1:11" s="3" customFormat="1" ht="13.5" hidden="1" thickBot="1" x14ac:dyDescent="0.25">
      <c r="A480" s="36" t="s">
        <v>13</v>
      </c>
      <c r="B480" s="40"/>
      <c r="C480" s="41">
        <v>0</v>
      </c>
      <c r="D480" s="41"/>
      <c r="E480" s="41">
        <f t="shared" ref="E480:E484" si="265">SUM(C480,D480)</f>
        <v>0</v>
      </c>
      <c r="F480" s="41"/>
      <c r="G480" s="41"/>
      <c r="H480" s="42"/>
      <c r="I480" s="71">
        <f t="shared" si="233"/>
        <v>0</v>
      </c>
    </row>
    <row r="481" spans="1:11" s="3" customFormat="1" ht="13.5" hidden="1" thickBot="1" x14ac:dyDescent="0.25">
      <c r="A481" s="43" t="s">
        <v>79</v>
      </c>
      <c r="B481" s="44" t="s">
        <v>15</v>
      </c>
      <c r="C481" s="45">
        <v>0</v>
      </c>
      <c r="D481" s="45">
        <f>SUM(D482:D484)</f>
        <v>0</v>
      </c>
      <c r="E481" s="45">
        <f t="shared" si="265"/>
        <v>0</v>
      </c>
      <c r="F481" s="45">
        <f t="shared" ref="F481:H481" si="266">SUM(F482:F484)</f>
        <v>0</v>
      </c>
      <c r="G481" s="45">
        <f t="shared" si="266"/>
        <v>0</v>
      </c>
      <c r="H481" s="46">
        <f t="shared" si="266"/>
        <v>0</v>
      </c>
      <c r="I481" s="71">
        <f t="shared" si="233"/>
        <v>0</v>
      </c>
    </row>
    <row r="482" spans="1:11" s="3" customFormat="1" ht="13.5" hidden="1" thickBot="1" x14ac:dyDescent="0.25">
      <c r="A482" s="47" t="s">
        <v>16</v>
      </c>
      <c r="B482" s="37" t="s">
        <v>17</v>
      </c>
      <c r="C482" s="41">
        <v>0</v>
      </c>
      <c r="D482" s="41"/>
      <c r="E482" s="41">
        <f t="shared" si="265"/>
        <v>0</v>
      </c>
      <c r="F482" s="41"/>
      <c r="G482" s="41"/>
      <c r="H482" s="42"/>
      <c r="I482" s="71">
        <f t="shared" si="233"/>
        <v>0</v>
      </c>
    </row>
    <row r="483" spans="1:11" s="3" customFormat="1" ht="13.5" hidden="1" thickBot="1" x14ac:dyDescent="0.25">
      <c r="A483" s="47" t="s">
        <v>18</v>
      </c>
      <c r="B483" s="37" t="s">
        <v>19</v>
      </c>
      <c r="C483" s="41">
        <v>0</v>
      </c>
      <c r="D483" s="41"/>
      <c r="E483" s="41">
        <f t="shared" si="265"/>
        <v>0</v>
      </c>
      <c r="F483" s="41"/>
      <c r="G483" s="41"/>
      <c r="H483" s="42"/>
      <c r="I483" s="71">
        <f t="shared" si="233"/>
        <v>0</v>
      </c>
    </row>
    <row r="484" spans="1:11" s="3" customFormat="1" ht="13.5" hidden="1" thickBot="1" x14ac:dyDescent="0.25">
      <c r="A484" s="47" t="s">
        <v>20</v>
      </c>
      <c r="B484" s="37" t="s">
        <v>21</v>
      </c>
      <c r="C484" s="41">
        <v>0</v>
      </c>
      <c r="D484" s="41"/>
      <c r="E484" s="41">
        <f t="shared" si="265"/>
        <v>0</v>
      </c>
      <c r="F484" s="41"/>
      <c r="G484" s="41"/>
      <c r="H484" s="42"/>
      <c r="I484" s="71">
        <f t="shared" si="233"/>
        <v>0</v>
      </c>
    </row>
    <row r="485" spans="1:11" s="3" customFormat="1" ht="26.25" hidden="1" thickBot="1" x14ac:dyDescent="0.25">
      <c r="A485" s="43" t="s">
        <v>22</v>
      </c>
      <c r="B485" s="44" t="s">
        <v>23</v>
      </c>
      <c r="C485" s="45">
        <v>0</v>
      </c>
      <c r="D485" s="45">
        <f t="shared" ref="D485:H485" si="267">SUM(D486,D490,D494)</f>
        <v>0</v>
      </c>
      <c r="E485" s="45">
        <f t="shared" si="267"/>
        <v>0</v>
      </c>
      <c r="F485" s="45">
        <f t="shared" si="267"/>
        <v>0</v>
      </c>
      <c r="G485" s="45">
        <f t="shared" si="267"/>
        <v>0</v>
      </c>
      <c r="H485" s="46">
        <f t="shared" si="267"/>
        <v>0</v>
      </c>
      <c r="I485" s="71">
        <f t="shared" si="233"/>
        <v>0</v>
      </c>
    </row>
    <row r="486" spans="1:11" s="3" customFormat="1" ht="13.5" hidden="1" thickBot="1" x14ac:dyDescent="0.25">
      <c r="A486" s="48" t="s">
        <v>24</v>
      </c>
      <c r="B486" s="49" t="s">
        <v>25</v>
      </c>
      <c r="C486" s="45">
        <v>0</v>
      </c>
      <c r="D486" s="45">
        <f t="shared" ref="D486:H486" si="268">SUM(D487:D489)</f>
        <v>0</v>
      </c>
      <c r="E486" s="45">
        <f t="shared" si="268"/>
        <v>0</v>
      </c>
      <c r="F486" s="45">
        <f t="shared" si="268"/>
        <v>0</v>
      </c>
      <c r="G486" s="45">
        <f t="shared" si="268"/>
        <v>0</v>
      </c>
      <c r="H486" s="46">
        <f t="shared" si="268"/>
        <v>0</v>
      </c>
      <c r="I486" s="71">
        <f t="shared" si="233"/>
        <v>0</v>
      </c>
      <c r="K486" s="3">
        <v>0.84489999999999998</v>
      </c>
    </row>
    <row r="487" spans="1:11" s="3" customFormat="1" ht="13.5" hidden="1" thickBot="1" x14ac:dyDescent="0.25">
      <c r="A487" s="50" t="s">
        <v>26</v>
      </c>
      <c r="B487" s="51" t="s">
        <v>27</v>
      </c>
      <c r="C487" s="41">
        <v>0</v>
      </c>
      <c r="D487" s="41"/>
      <c r="E487" s="41">
        <f t="shared" ref="E487:E489" si="269">SUM(C487,D487)</f>
        <v>0</v>
      </c>
      <c r="F487" s="41"/>
      <c r="G487" s="41"/>
      <c r="H487" s="42"/>
      <c r="I487" s="71">
        <f t="shared" si="233"/>
        <v>0</v>
      </c>
    </row>
    <row r="488" spans="1:11" s="3" customFormat="1" ht="13.5" hidden="1" thickBot="1" x14ac:dyDescent="0.25">
      <c r="A488" s="50" t="s">
        <v>28</v>
      </c>
      <c r="B488" s="52" t="s">
        <v>29</v>
      </c>
      <c r="C488" s="41">
        <v>0</v>
      </c>
      <c r="D488" s="41"/>
      <c r="E488" s="41">
        <f t="shared" si="269"/>
        <v>0</v>
      </c>
      <c r="F488" s="41"/>
      <c r="G488" s="41"/>
      <c r="H488" s="42"/>
      <c r="I488" s="71">
        <f t="shared" si="233"/>
        <v>0</v>
      </c>
    </row>
    <row r="489" spans="1:11" s="3" customFormat="1" ht="13.5" hidden="1" thickBot="1" x14ac:dyDescent="0.25">
      <c r="A489" s="50" t="s">
        <v>30</v>
      </c>
      <c r="B489" s="52" t="s">
        <v>31</v>
      </c>
      <c r="C489" s="41">
        <v>0</v>
      </c>
      <c r="D489" s="41"/>
      <c r="E489" s="41">
        <f t="shared" si="269"/>
        <v>0</v>
      </c>
      <c r="F489" s="41"/>
      <c r="G489" s="41"/>
      <c r="H489" s="42"/>
      <c r="I489" s="71">
        <f t="shared" si="233"/>
        <v>0</v>
      </c>
    </row>
    <row r="490" spans="1:11" s="3" customFormat="1" ht="13.5" hidden="1" thickBot="1" x14ac:dyDescent="0.25">
      <c r="A490" s="48" t="s">
        <v>32</v>
      </c>
      <c r="B490" s="53" t="s">
        <v>33</v>
      </c>
      <c r="C490" s="45">
        <v>0</v>
      </c>
      <c r="D490" s="45">
        <f t="shared" ref="D490:H490" si="270">SUM(D491:D493)</f>
        <v>0</v>
      </c>
      <c r="E490" s="45">
        <f t="shared" si="270"/>
        <v>0</v>
      </c>
      <c r="F490" s="45">
        <f t="shared" si="270"/>
        <v>0</v>
      </c>
      <c r="G490" s="45">
        <f t="shared" si="270"/>
        <v>0</v>
      </c>
      <c r="H490" s="46">
        <f t="shared" si="270"/>
        <v>0</v>
      </c>
      <c r="I490" s="71">
        <f t="shared" si="233"/>
        <v>0</v>
      </c>
    </row>
    <row r="491" spans="1:11" s="3" customFormat="1" ht="13.5" hidden="1" thickBot="1" x14ac:dyDescent="0.25">
      <c r="A491" s="50" t="s">
        <v>26</v>
      </c>
      <c r="B491" s="52" t="s">
        <v>34</v>
      </c>
      <c r="C491" s="41">
        <v>0</v>
      </c>
      <c r="D491" s="41"/>
      <c r="E491" s="41">
        <f t="shared" ref="E491:E493" si="271">SUM(C491,D491)</f>
        <v>0</v>
      </c>
      <c r="F491" s="41"/>
      <c r="G491" s="41"/>
      <c r="H491" s="42"/>
      <c r="I491" s="71">
        <f t="shared" si="233"/>
        <v>0</v>
      </c>
    </row>
    <row r="492" spans="1:11" s="3" customFormat="1" ht="13.5" hidden="1" thickBot="1" x14ac:dyDescent="0.25">
      <c r="A492" s="50" t="s">
        <v>28</v>
      </c>
      <c r="B492" s="52" t="s">
        <v>35</v>
      </c>
      <c r="C492" s="41">
        <v>0</v>
      </c>
      <c r="D492" s="41"/>
      <c r="E492" s="41">
        <f t="shared" si="271"/>
        <v>0</v>
      </c>
      <c r="F492" s="41"/>
      <c r="G492" s="41"/>
      <c r="H492" s="42"/>
      <c r="I492" s="71">
        <f t="shared" ref="I492:I555" si="272">SUM(E492:H492)</f>
        <v>0</v>
      </c>
    </row>
    <row r="493" spans="1:11" s="3" customFormat="1" ht="13.5" hidden="1" thickBot="1" x14ac:dyDescent="0.25">
      <c r="A493" s="50" t="s">
        <v>30</v>
      </c>
      <c r="B493" s="52" t="s">
        <v>36</v>
      </c>
      <c r="C493" s="41">
        <v>0</v>
      </c>
      <c r="D493" s="41"/>
      <c r="E493" s="41">
        <f t="shared" si="271"/>
        <v>0</v>
      </c>
      <c r="F493" s="41"/>
      <c r="G493" s="41"/>
      <c r="H493" s="42"/>
      <c r="I493" s="71">
        <f t="shared" si="272"/>
        <v>0</v>
      </c>
    </row>
    <row r="494" spans="1:11" s="3" customFormat="1" ht="13.5" hidden="1" thickBot="1" x14ac:dyDescent="0.25">
      <c r="A494" s="48" t="s">
        <v>37</v>
      </c>
      <c r="B494" s="53" t="s">
        <v>38</v>
      </c>
      <c r="C494" s="45">
        <v>0</v>
      </c>
      <c r="D494" s="45">
        <f t="shared" ref="D494:H494" si="273">SUM(D495:D497)</f>
        <v>0</v>
      </c>
      <c r="E494" s="45">
        <f t="shared" si="273"/>
        <v>0</v>
      </c>
      <c r="F494" s="45">
        <f t="shared" si="273"/>
        <v>0</v>
      </c>
      <c r="G494" s="45">
        <f t="shared" si="273"/>
        <v>0</v>
      </c>
      <c r="H494" s="46">
        <f t="shared" si="273"/>
        <v>0</v>
      </c>
      <c r="I494" s="71">
        <f t="shared" si="272"/>
        <v>0</v>
      </c>
    </row>
    <row r="495" spans="1:11" s="3" customFormat="1" ht="13.5" hidden="1" thickBot="1" x14ac:dyDescent="0.25">
      <c r="A495" s="50" t="s">
        <v>26</v>
      </c>
      <c r="B495" s="52" t="s">
        <v>39</v>
      </c>
      <c r="C495" s="41">
        <v>0</v>
      </c>
      <c r="D495" s="41"/>
      <c r="E495" s="41">
        <f t="shared" ref="E495:E497" si="274">SUM(C495,D495)</f>
        <v>0</v>
      </c>
      <c r="F495" s="41"/>
      <c r="G495" s="41"/>
      <c r="H495" s="42"/>
      <c r="I495" s="71">
        <f t="shared" si="272"/>
        <v>0</v>
      </c>
    </row>
    <row r="496" spans="1:11" s="3" customFormat="1" ht="13.5" hidden="1" thickBot="1" x14ac:dyDescent="0.25">
      <c r="A496" s="50" t="s">
        <v>28</v>
      </c>
      <c r="B496" s="52" t="s">
        <v>40</v>
      </c>
      <c r="C496" s="41">
        <v>0</v>
      </c>
      <c r="D496" s="41"/>
      <c r="E496" s="41">
        <f t="shared" si="274"/>
        <v>0</v>
      </c>
      <c r="F496" s="41"/>
      <c r="G496" s="41"/>
      <c r="H496" s="42"/>
      <c r="I496" s="71">
        <f t="shared" si="272"/>
        <v>0</v>
      </c>
    </row>
    <row r="497" spans="1:11" s="3" customFormat="1" ht="13.5" hidden="1" thickBot="1" x14ac:dyDescent="0.25">
      <c r="A497" s="50" t="s">
        <v>30</v>
      </c>
      <c r="B497" s="52" t="s">
        <v>41</v>
      </c>
      <c r="C497" s="41">
        <v>0</v>
      </c>
      <c r="D497" s="41"/>
      <c r="E497" s="41">
        <f t="shared" si="274"/>
        <v>0</v>
      </c>
      <c r="F497" s="41"/>
      <c r="G497" s="41"/>
      <c r="H497" s="42"/>
      <c r="I497" s="71">
        <f t="shared" si="272"/>
        <v>0</v>
      </c>
    </row>
    <row r="498" spans="1:11" s="6" customFormat="1" ht="13.5" hidden="1" thickBot="1" x14ac:dyDescent="0.25">
      <c r="A498" s="103" t="s">
        <v>76</v>
      </c>
      <c r="B498" s="104"/>
      <c r="C498" s="105">
        <v>0</v>
      </c>
      <c r="D498" s="105">
        <f>SUM(D499,D502,D528,D525)</f>
        <v>0</v>
      </c>
      <c r="E498" s="105">
        <f t="shared" ref="E498:H498" si="275">SUM(E499,E502,E528,E525)</f>
        <v>0</v>
      </c>
      <c r="F498" s="105">
        <f t="shared" si="275"/>
        <v>0</v>
      </c>
      <c r="G498" s="105">
        <f t="shared" si="275"/>
        <v>0</v>
      </c>
      <c r="H498" s="106">
        <f t="shared" si="275"/>
        <v>0</v>
      </c>
      <c r="I498" s="71">
        <f t="shared" si="272"/>
        <v>0</v>
      </c>
    </row>
    <row r="499" spans="1:11" s="3" customFormat="1" ht="13.5" hidden="1" thickBot="1" x14ac:dyDescent="0.25">
      <c r="A499" s="60" t="s">
        <v>43</v>
      </c>
      <c r="B499" s="61">
        <v>20</v>
      </c>
      <c r="C499" s="45">
        <v>0</v>
      </c>
      <c r="D499" s="45">
        <f t="shared" ref="D499:H499" si="276">SUM(D500)</f>
        <v>0</v>
      </c>
      <c r="E499" s="45">
        <f t="shared" si="276"/>
        <v>0</v>
      </c>
      <c r="F499" s="45">
        <f t="shared" si="276"/>
        <v>0</v>
      </c>
      <c r="G499" s="45">
        <f t="shared" si="276"/>
        <v>0</v>
      </c>
      <c r="H499" s="46">
        <f t="shared" si="276"/>
        <v>0</v>
      </c>
      <c r="I499" s="71">
        <f t="shared" si="272"/>
        <v>0</v>
      </c>
    </row>
    <row r="500" spans="1:11" s="3" customFormat="1" ht="13.5" hidden="1" thickBot="1" x14ac:dyDescent="0.25">
      <c r="A500" s="50" t="s">
        <v>87</v>
      </c>
      <c r="B500" s="134" t="s">
        <v>88</v>
      </c>
      <c r="C500" s="41">
        <v>0</v>
      </c>
      <c r="D500" s="41"/>
      <c r="E500" s="41">
        <f>C500+D500</f>
        <v>0</v>
      </c>
      <c r="F500" s="41"/>
      <c r="G500" s="41"/>
      <c r="H500" s="42"/>
      <c r="I500" s="71">
        <f t="shared" si="272"/>
        <v>0</v>
      </c>
    </row>
    <row r="501" spans="1:11" s="3" customFormat="1" ht="13.5" hidden="1" thickBot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272"/>
        <v>0</v>
      </c>
    </row>
    <row r="502" spans="1:11" s="3" customFormat="1" ht="26.25" hidden="1" thickBot="1" x14ac:dyDescent="0.25">
      <c r="A502" s="135" t="s">
        <v>46</v>
      </c>
      <c r="B502" s="62">
        <v>60</v>
      </c>
      <c r="C502" s="45">
        <v>0</v>
      </c>
      <c r="D502" s="45">
        <f t="shared" ref="D502:H502" si="277">SUM(D503,D510,D517)</f>
        <v>0</v>
      </c>
      <c r="E502" s="45">
        <f t="shared" si="277"/>
        <v>0</v>
      </c>
      <c r="F502" s="45">
        <f t="shared" si="277"/>
        <v>0</v>
      </c>
      <c r="G502" s="45">
        <f t="shared" si="277"/>
        <v>0</v>
      </c>
      <c r="H502" s="46">
        <f t="shared" si="277"/>
        <v>0</v>
      </c>
      <c r="I502" s="71">
        <f t="shared" si="272"/>
        <v>0</v>
      </c>
    </row>
    <row r="503" spans="1:11" s="3" customFormat="1" ht="26.25" hidden="1" thickBot="1" x14ac:dyDescent="0.25">
      <c r="A503" s="60" t="s">
        <v>47</v>
      </c>
      <c r="B503" s="63">
        <v>60</v>
      </c>
      <c r="C503" s="45">
        <v>0</v>
      </c>
      <c r="D503" s="45">
        <f t="shared" ref="D503:H503" si="278">SUM(D507,D508,D509)</f>
        <v>0</v>
      </c>
      <c r="E503" s="45">
        <f t="shared" si="278"/>
        <v>0</v>
      </c>
      <c r="F503" s="45">
        <f t="shared" si="278"/>
        <v>0</v>
      </c>
      <c r="G503" s="45">
        <f t="shared" si="278"/>
        <v>0</v>
      </c>
      <c r="H503" s="46">
        <f t="shared" si="278"/>
        <v>0</v>
      </c>
      <c r="I503" s="71">
        <f t="shared" si="272"/>
        <v>0</v>
      </c>
    </row>
    <row r="504" spans="1:11" s="3" customFormat="1" ht="13.5" hidden="1" thickBot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2"/>
        <v>0</v>
      </c>
    </row>
    <row r="505" spans="1:11" s="3" customFormat="1" ht="13.5" hidden="1" thickBot="1" x14ac:dyDescent="0.25">
      <c r="A505" s="64" t="s">
        <v>49</v>
      </c>
      <c r="B505" s="65"/>
      <c r="C505" s="45">
        <v>0</v>
      </c>
      <c r="D505" s="45">
        <f t="shared" ref="D505:H505" si="279">D507+D508+D509-D506</f>
        <v>0</v>
      </c>
      <c r="E505" s="45">
        <f t="shared" si="279"/>
        <v>0</v>
      </c>
      <c r="F505" s="45">
        <f t="shared" si="279"/>
        <v>0</v>
      </c>
      <c r="G505" s="45">
        <f t="shared" si="279"/>
        <v>0</v>
      </c>
      <c r="H505" s="46">
        <f t="shared" si="279"/>
        <v>0</v>
      </c>
      <c r="I505" s="71">
        <f t="shared" si="272"/>
        <v>0</v>
      </c>
    </row>
    <row r="506" spans="1:11" s="3" customFormat="1" ht="13.5" hidden="1" thickBot="1" x14ac:dyDescent="0.25">
      <c r="A506" s="64" t="s">
        <v>50</v>
      </c>
      <c r="B506" s="65"/>
      <c r="C506" s="45">
        <v>0</v>
      </c>
      <c r="D506" s="45"/>
      <c r="E506" s="45">
        <f t="shared" ref="E506:E509" si="280">C506+D506</f>
        <v>0</v>
      </c>
      <c r="F506" s="45"/>
      <c r="G506" s="45"/>
      <c r="H506" s="46"/>
      <c r="I506" s="71">
        <f t="shared" si="272"/>
        <v>0</v>
      </c>
    </row>
    <row r="507" spans="1:11" s="3" customFormat="1" ht="13.5" hidden="1" thickBot="1" x14ac:dyDescent="0.25">
      <c r="A507" s="36" t="s">
        <v>51</v>
      </c>
      <c r="B507" s="136" t="s">
        <v>52</v>
      </c>
      <c r="C507" s="41">
        <v>0</v>
      </c>
      <c r="D507" s="41"/>
      <c r="E507" s="41">
        <f t="shared" si="280"/>
        <v>0</v>
      </c>
      <c r="F507" s="41"/>
      <c r="G507" s="41"/>
      <c r="H507" s="42"/>
      <c r="I507" s="71">
        <f t="shared" si="272"/>
        <v>0</v>
      </c>
      <c r="J507" s="3">
        <v>2.5899999999999999E-2</v>
      </c>
      <c r="K507" s="3">
        <v>0.12920000000000001</v>
      </c>
    </row>
    <row r="508" spans="1:11" s="3" customFormat="1" ht="13.5" hidden="1" thickBot="1" x14ac:dyDescent="0.25">
      <c r="A508" s="36" t="s">
        <v>18</v>
      </c>
      <c r="B508" s="136" t="s">
        <v>53</v>
      </c>
      <c r="C508" s="41">
        <v>0</v>
      </c>
      <c r="D508" s="41"/>
      <c r="E508" s="41">
        <f t="shared" si="280"/>
        <v>0</v>
      </c>
      <c r="F508" s="41"/>
      <c r="G508" s="41"/>
      <c r="H508" s="42"/>
      <c r="I508" s="71">
        <f t="shared" si="272"/>
        <v>0</v>
      </c>
      <c r="J508" s="3">
        <v>0.84489999999999998</v>
      </c>
    </row>
    <row r="509" spans="1:11" s="3" customFormat="1" ht="13.5" hidden="1" thickBot="1" x14ac:dyDescent="0.25">
      <c r="A509" s="36" t="s">
        <v>20</v>
      </c>
      <c r="B509" s="137" t="s">
        <v>54</v>
      </c>
      <c r="C509" s="41">
        <v>0</v>
      </c>
      <c r="D509" s="41"/>
      <c r="E509" s="41">
        <f t="shared" si="280"/>
        <v>0</v>
      </c>
      <c r="F509" s="41"/>
      <c r="G509" s="41"/>
      <c r="H509" s="42"/>
      <c r="I509" s="71">
        <f t="shared" si="272"/>
        <v>0</v>
      </c>
    </row>
    <row r="510" spans="1:11" s="3" customFormat="1" ht="13.5" hidden="1" thickBot="1" x14ac:dyDescent="0.25">
      <c r="A510" s="60" t="s">
        <v>55</v>
      </c>
      <c r="B510" s="61" t="s">
        <v>56</v>
      </c>
      <c r="C510" s="45">
        <v>0</v>
      </c>
      <c r="D510" s="45">
        <f t="shared" ref="D510:H510" si="281">SUM(D514,D515,D516)</f>
        <v>0</v>
      </c>
      <c r="E510" s="45">
        <f t="shared" si="281"/>
        <v>0</v>
      </c>
      <c r="F510" s="45">
        <f t="shared" si="281"/>
        <v>0</v>
      </c>
      <c r="G510" s="45">
        <f t="shared" si="281"/>
        <v>0</v>
      </c>
      <c r="H510" s="46">
        <f t="shared" si="281"/>
        <v>0</v>
      </c>
      <c r="I510" s="71">
        <f t="shared" si="272"/>
        <v>0</v>
      </c>
    </row>
    <row r="511" spans="1:11" s="3" customFormat="1" ht="13.5" hidden="1" thickBot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2"/>
        <v>0</v>
      </c>
    </row>
    <row r="512" spans="1:11" s="3" customFormat="1" ht="13.5" hidden="1" thickBot="1" x14ac:dyDescent="0.25">
      <c r="A512" s="64" t="s">
        <v>49</v>
      </c>
      <c r="B512" s="65"/>
      <c r="C512" s="45">
        <v>0</v>
      </c>
      <c r="D512" s="45">
        <f t="shared" ref="D512:H512" si="282">D514+D515+D516-D513</f>
        <v>0</v>
      </c>
      <c r="E512" s="45">
        <f t="shared" si="282"/>
        <v>0</v>
      </c>
      <c r="F512" s="45">
        <f t="shared" si="282"/>
        <v>0</v>
      </c>
      <c r="G512" s="45">
        <f t="shared" si="282"/>
        <v>0</v>
      </c>
      <c r="H512" s="46">
        <f t="shared" si="282"/>
        <v>0</v>
      </c>
      <c r="I512" s="71">
        <f t="shared" si="272"/>
        <v>0</v>
      </c>
    </row>
    <row r="513" spans="1:9" s="3" customFormat="1" ht="13.5" hidden="1" thickBot="1" x14ac:dyDescent="0.25">
      <c r="A513" s="64" t="s">
        <v>50</v>
      </c>
      <c r="B513" s="65"/>
      <c r="C513" s="45">
        <v>0</v>
      </c>
      <c r="D513" s="45"/>
      <c r="E513" s="45">
        <f t="shared" ref="E513:E516" si="283">C513+D513</f>
        <v>0</v>
      </c>
      <c r="F513" s="45"/>
      <c r="G513" s="45"/>
      <c r="H513" s="46"/>
      <c r="I513" s="71">
        <f t="shared" si="272"/>
        <v>0</v>
      </c>
    </row>
    <row r="514" spans="1:9" s="3" customFormat="1" ht="13.5" hidden="1" thickBot="1" x14ac:dyDescent="0.25">
      <c r="A514" s="36" t="s">
        <v>57</v>
      </c>
      <c r="B514" s="137" t="s">
        <v>58</v>
      </c>
      <c r="C514" s="41">
        <v>0</v>
      </c>
      <c r="D514" s="41"/>
      <c r="E514" s="41">
        <f t="shared" si="283"/>
        <v>0</v>
      </c>
      <c r="F514" s="41"/>
      <c r="G514" s="41"/>
      <c r="H514" s="42"/>
      <c r="I514" s="71">
        <f t="shared" si="272"/>
        <v>0</v>
      </c>
    </row>
    <row r="515" spans="1:9" s="3" customFormat="1" ht="13.5" hidden="1" thickBot="1" x14ac:dyDescent="0.25">
      <c r="A515" s="36" t="s">
        <v>59</v>
      </c>
      <c r="B515" s="137" t="s">
        <v>60</v>
      </c>
      <c r="C515" s="41">
        <v>0</v>
      </c>
      <c r="D515" s="41"/>
      <c r="E515" s="41">
        <f t="shared" si="283"/>
        <v>0</v>
      </c>
      <c r="F515" s="41"/>
      <c r="G515" s="41"/>
      <c r="H515" s="42"/>
      <c r="I515" s="71">
        <f t="shared" si="272"/>
        <v>0</v>
      </c>
    </row>
    <row r="516" spans="1:9" s="3" customFormat="1" ht="13.5" hidden="1" thickBot="1" x14ac:dyDescent="0.25">
      <c r="A516" s="36" t="s">
        <v>61</v>
      </c>
      <c r="B516" s="137" t="s">
        <v>62</v>
      </c>
      <c r="C516" s="41">
        <v>0</v>
      </c>
      <c r="D516" s="41"/>
      <c r="E516" s="41">
        <f t="shared" si="283"/>
        <v>0</v>
      </c>
      <c r="F516" s="41"/>
      <c r="G516" s="41"/>
      <c r="H516" s="42"/>
      <c r="I516" s="71">
        <f t="shared" si="272"/>
        <v>0</v>
      </c>
    </row>
    <row r="517" spans="1:9" s="3" customFormat="1" ht="13.5" hidden="1" thickBot="1" x14ac:dyDescent="0.25">
      <c r="A517" s="60" t="s">
        <v>63</v>
      </c>
      <c r="B517" s="67" t="s">
        <v>64</v>
      </c>
      <c r="C517" s="45">
        <v>0</v>
      </c>
      <c r="D517" s="45">
        <f t="shared" ref="D517:H517" si="284">SUM(D521,D522,D523)</f>
        <v>0</v>
      </c>
      <c r="E517" s="45">
        <f t="shared" si="284"/>
        <v>0</v>
      </c>
      <c r="F517" s="45">
        <f t="shared" si="284"/>
        <v>0</v>
      </c>
      <c r="G517" s="45">
        <f t="shared" si="284"/>
        <v>0</v>
      </c>
      <c r="H517" s="46">
        <f t="shared" si="284"/>
        <v>0</v>
      </c>
      <c r="I517" s="71">
        <f t="shared" si="272"/>
        <v>0</v>
      </c>
    </row>
    <row r="518" spans="1:9" s="3" customFormat="1" ht="13.5" hidden="1" thickBot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2"/>
        <v>0</v>
      </c>
    </row>
    <row r="519" spans="1:9" s="3" customFormat="1" ht="13.5" hidden="1" thickBot="1" x14ac:dyDescent="0.25">
      <c r="A519" s="64" t="s">
        <v>49</v>
      </c>
      <c r="B519" s="65"/>
      <c r="C519" s="45">
        <v>0</v>
      </c>
      <c r="D519" s="45">
        <f t="shared" ref="D519:H519" si="285">D521+D522+D523-D520</f>
        <v>0</v>
      </c>
      <c r="E519" s="45">
        <f t="shared" si="285"/>
        <v>0</v>
      </c>
      <c r="F519" s="45">
        <f t="shared" si="285"/>
        <v>0</v>
      </c>
      <c r="G519" s="45">
        <f t="shared" si="285"/>
        <v>0</v>
      </c>
      <c r="H519" s="46">
        <f t="shared" si="285"/>
        <v>0</v>
      </c>
      <c r="I519" s="71">
        <f t="shared" si="272"/>
        <v>0</v>
      </c>
    </row>
    <row r="520" spans="1:9" s="3" customFormat="1" ht="13.5" hidden="1" thickBot="1" x14ac:dyDescent="0.25">
      <c r="A520" s="64" t="s">
        <v>50</v>
      </c>
      <c r="B520" s="65"/>
      <c r="C520" s="45">
        <v>0</v>
      </c>
      <c r="D520" s="45"/>
      <c r="E520" s="45">
        <f t="shared" ref="E520:E523" si="286">C520+D520</f>
        <v>0</v>
      </c>
      <c r="F520" s="45"/>
      <c r="G520" s="45"/>
      <c r="H520" s="46"/>
      <c r="I520" s="71">
        <f t="shared" si="272"/>
        <v>0</v>
      </c>
    </row>
    <row r="521" spans="1:9" s="3" customFormat="1" ht="13.5" hidden="1" thickBot="1" x14ac:dyDescent="0.25">
      <c r="A521" s="36" t="s">
        <v>57</v>
      </c>
      <c r="B521" s="137" t="s">
        <v>65</v>
      </c>
      <c r="C521" s="41">
        <v>0</v>
      </c>
      <c r="D521" s="41"/>
      <c r="E521" s="41">
        <f t="shared" si="286"/>
        <v>0</v>
      </c>
      <c r="F521" s="41"/>
      <c r="G521" s="41"/>
      <c r="H521" s="42"/>
      <c r="I521" s="71">
        <f t="shared" si="272"/>
        <v>0</v>
      </c>
    </row>
    <row r="522" spans="1:9" s="3" customFormat="1" ht="13.5" hidden="1" thickBot="1" x14ac:dyDescent="0.25">
      <c r="A522" s="36" t="s">
        <v>59</v>
      </c>
      <c r="B522" s="137" t="s">
        <v>66</v>
      </c>
      <c r="C522" s="41">
        <v>0</v>
      </c>
      <c r="D522" s="41"/>
      <c r="E522" s="41">
        <f t="shared" si="286"/>
        <v>0</v>
      </c>
      <c r="F522" s="41"/>
      <c r="G522" s="41"/>
      <c r="H522" s="42"/>
      <c r="I522" s="71">
        <f t="shared" si="272"/>
        <v>0</v>
      </c>
    </row>
    <row r="523" spans="1:9" s="3" customFormat="1" ht="13.5" hidden="1" thickBot="1" x14ac:dyDescent="0.25">
      <c r="A523" s="36" t="s">
        <v>61</v>
      </c>
      <c r="B523" s="137" t="s">
        <v>67</v>
      </c>
      <c r="C523" s="41">
        <v>0</v>
      </c>
      <c r="D523" s="41"/>
      <c r="E523" s="41">
        <f t="shared" si="286"/>
        <v>0</v>
      </c>
      <c r="F523" s="41"/>
      <c r="G523" s="41"/>
      <c r="H523" s="42"/>
      <c r="I523" s="71">
        <f t="shared" si="272"/>
        <v>0</v>
      </c>
    </row>
    <row r="524" spans="1:9" s="3" customFormat="1" ht="13.5" hidden="1" thickBot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272"/>
        <v>0</v>
      </c>
    </row>
    <row r="525" spans="1:9" s="3" customFormat="1" ht="13.5" hidden="1" thickBot="1" x14ac:dyDescent="0.25">
      <c r="A525" s="60" t="s">
        <v>68</v>
      </c>
      <c r="B525" s="61">
        <v>71</v>
      </c>
      <c r="C525" s="45">
        <v>0</v>
      </c>
      <c r="D525" s="45">
        <f t="shared" ref="D525:H525" si="287">SUM(D526)</f>
        <v>0</v>
      </c>
      <c r="E525" s="45">
        <f t="shared" si="287"/>
        <v>0</v>
      </c>
      <c r="F525" s="45">
        <f t="shared" si="287"/>
        <v>0</v>
      </c>
      <c r="G525" s="45">
        <f t="shared" si="287"/>
        <v>0</v>
      </c>
      <c r="H525" s="46">
        <f t="shared" si="287"/>
        <v>0</v>
      </c>
      <c r="I525" s="71">
        <f t="shared" si="272"/>
        <v>0</v>
      </c>
    </row>
    <row r="526" spans="1:9" s="3" customFormat="1" ht="13.5" hidden="1" thickBot="1" x14ac:dyDescent="0.25">
      <c r="A526" s="50" t="s">
        <v>69</v>
      </c>
      <c r="B526" s="134" t="s">
        <v>70</v>
      </c>
      <c r="C526" s="41">
        <v>0</v>
      </c>
      <c r="D526" s="41"/>
      <c r="E526" s="41">
        <f>C526+D526</f>
        <v>0</v>
      </c>
      <c r="F526" s="41"/>
      <c r="G526" s="41"/>
      <c r="H526" s="42"/>
      <c r="I526" s="71">
        <f t="shared" si="272"/>
        <v>0</v>
      </c>
    </row>
    <row r="527" spans="1:9" s="3" customFormat="1" ht="13.5" hidden="1" thickBot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272"/>
        <v>0</v>
      </c>
    </row>
    <row r="528" spans="1:9" s="3" customFormat="1" ht="13.5" hidden="1" thickBot="1" x14ac:dyDescent="0.25">
      <c r="A528" s="48" t="s">
        <v>71</v>
      </c>
      <c r="B528" s="67" t="s">
        <v>72</v>
      </c>
      <c r="C528" s="45">
        <v>0</v>
      </c>
      <c r="D528" s="45"/>
      <c r="E528" s="45">
        <f>C528+D528</f>
        <v>0</v>
      </c>
      <c r="F528" s="45"/>
      <c r="G528" s="45"/>
      <c r="H528" s="46"/>
      <c r="I528" s="71">
        <f t="shared" si="272"/>
        <v>0</v>
      </c>
    </row>
    <row r="529" spans="1:9" s="3" customFormat="1" ht="13.5" hidden="1" thickBot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272"/>
        <v>0</v>
      </c>
    </row>
    <row r="530" spans="1:9" s="3" customFormat="1" ht="13.5" hidden="1" thickBot="1" x14ac:dyDescent="0.25">
      <c r="A530" s="48" t="s">
        <v>73</v>
      </c>
      <c r="B530" s="67"/>
      <c r="C530" s="45">
        <v>0</v>
      </c>
      <c r="D530" s="45">
        <f t="shared" ref="D530:H530" si="288">D477-D498</f>
        <v>0</v>
      </c>
      <c r="E530" s="45">
        <f t="shared" si="288"/>
        <v>0</v>
      </c>
      <c r="F530" s="45">
        <f t="shared" si="288"/>
        <v>0</v>
      </c>
      <c r="G530" s="45">
        <f t="shared" si="288"/>
        <v>0</v>
      </c>
      <c r="H530" s="46">
        <f t="shared" si="288"/>
        <v>0</v>
      </c>
      <c r="I530" s="71">
        <f t="shared" si="272"/>
        <v>0</v>
      </c>
    </row>
    <row r="531" spans="1:9" s="3" customFormat="1" ht="13.5" hidden="1" thickBot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272"/>
        <v>0</v>
      </c>
    </row>
    <row r="532" spans="1:9" ht="13.5" hidden="1" thickBot="1" x14ac:dyDescent="0.25">
      <c r="A532" s="113" t="s">
        <v>94</v>
      </c>
      <c r="B532" s="114" t="s">
        <v>95</v>
      </c>
      <c r="C532" s="115">
        <v>0</v>
      </c>
      <c r="D532" s="115">
        <f t="shared" ref="D532:H532" si="289">SUM(D565,D620,D674,D729)</f>
        <v>0</v>
      </c>
      <c r="E532" s="115">
        <f t="shared" si="289"/>
        <v>0</v>
      </c>
      <c r="F532" s="115">
        <f t="shared" si="289"/>
        <v>0</v>
      </c>
      <c r="G532" s="115">
        <f t="shared" si="289"/>
        <v>0</v>
      </c>
      <c r="H532" s="116">
        <f t="shared" si="289"/>
        <v>0</v>
      </c>
      <c r="I532" s="13">
        <f t="shared" si="272"/>
        <v>0</v>
      </c>
    </row>
    <row r="533" spans="1:9" ht="13.5" hidden="1" thickBot="1" x14ac:dyDescent="0.25">
      <c r="A533" s="75" t="s">
        <v>96</v>
      </c>
      <c r="B533" s="76"/>
      <c r="C533" s="95">
        <v>0</v>
      </c>
      <c r="D533" s="95">
        <f>SUM(D534,D537,D563,D560)</f>
        <v>0</v>
      </c>
      <c r="E533" s="95">
        <f t="shared" ref="E533:H533" si="290">SUM(E534,E537,E563,E560)</f>
        <v>0</v>
      </c>
      <c r="F533" s="95">
        <f t="shared" si="290"/>
        <v>0</v>
      </c>
      <c r="G533" s="95">
        <f t="shared" si="290"/>
        <v>0</v>
      </c>
      <c r="H533" s="96">
        <f t="shared" si="290"/>
        <v>0</v>
      </c>
      <c r="I533" s="13">
        <f t="shared" si="272"/>
        <v>0</v>
      </c>
    </row>
    <row r="534" spans="1:9" s="3" customFormat="1" ht="13.5" hidden="1" thickBot="1" x14ac:dyDescent="0.25">
      <c r="A534" s="60" t="s">
        <v>43</v>
      </c>
      <c r="B534" s="61">
        <v>20</v>
      </c>
      <c r="C534" s="45">
        <v>0</v>
      </c>
      <c r="D534" s="45">
        <f t="shared" ref="D534:H534" si="291">SUM(D535)</f>
        <v>0</v>
      </c>
      <c r="E534" s="45">
        <f t="shared" si="291"/>
        <v>0</v>
      </c>
      <c r="F534" s="45">
        <f t="shared" si="291"/>
        <v>0</v>
      </c>
      <c r="G534" s="45">
        <f t="shared" si="291"/>
        <v>0</v>
      </c>
      <c r="H534" s="46">
        <f t="shared" si="291"/>
        <v>0</v>
      </c>
      <c r="I534" s="71">
        <f t="shared" si="272"/>
        <v>0</v>
      </c>
    </row>
    <row r="535" spans="1:9" s="3" customFormat="1" ht="13.5" hidden="1" thickBot="1" x14ac:dyDescent="0.25">
      <c r="A535" s="50" t="s">
        <v>87</v>
      </c>
      <c r="B535" s="134" t="s">
        <v>88</v>
      </c>
      <c r="C535" s="41"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2"/>
        <v>0</v>
      </c>
    </row>
    <row r="536" spans="1:9" s="3" customFormat="1" ht="13.5" hidden="1" thickBot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272"/>
        <v>0</v>
      </c>
    </row>
    <row r="537" spans="1:9" ht="26.25" hidden="1" thickBot="1" x14ac:dyDescent="0.25">
      <c r="A537" s="135" t="s">
        <v>46</v>
      </c>
      <c r="B537" s="62">
        <v>60</v>
      </c>
      <c r="C537" s="45">
        <v>0</v>
      </c>
      <c r="D537" s="45">
        <f t="shared" ref="D537:H537" si="292">SUM(D538,D545,D552)</f>
        <v>0</v>
      </c>
      <c r="E537" s="45">
        <f t="shared" si="292"/>
        <v>0</v>
      </c>
      <c r="F537" s="45">
        <f t="shared" si="292"/>
        <v>0</v>
      </c>
      <c r="G537" s="45">
        <f t="shared" si="292"/>
        <v>0</v>
      </c>
      <c r="H537" s="46">
        <f t="shared" si="292"/>
        <v>0</v>
      </c>
      <c r="I537" s="13">
        <f t="shared" si="272"/>
        <v>0</v>
      </c>
    </row>
    <row r="538" spans="1:9" ht="26.25" hidden="1" thickBot="1" x14ac:dyDescent="0.25">
      <c r="A538" s="60" t="s">
        <v>47</v>
      </c>
      <c r="B538" s="63">
        <v>60</v>
      </c>
      <c r="C538" s="45">
        <v>0</v>
      </c>
      <c r="D538" s="45">
        <f t="shared" ref="D538:H538" si="293">SUM(D542,D543,D544)</f>
        <v>0</v>
      </c>
      <c r="E538" s="45">
        <f t="shared" si="293"/>
        <v>0</v>
      </c>
      <c r="F538" s="45">
        <f t="shared" si="293"/>
        <v>0</v>
      </c>
      <c r="G538" s="45">
        <f t="shared" si="293"/>
        <v>0</v>
      </c>
      <c r="H538" s="46">
        <f t="shared" si="293"/>
        <v>0</v>
      </c>
      <c r="I538" s="13">
        <f t="shared" si="272"/>
        <v>0</v>
      </c>
    </row>
    <row r="539" spans="1:9" s="3" customFormat="1" ht="13.5" hidden="1" thickBot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2"/>
        <v>0</v>
      </c>
    </row>
    <row r="540" spans="1:9" s="3" customFormat="1" ht="13.5" hidden="1" thickBot="1" x14ac:dyDescent="0.25">
      <c r="A540" s="64" t="s">
        <v>49</v>
      </c>
      <c r="B540" s="65"/>
      <c r="C540" s="45">
        <v>0</v>
      </c>
      <c r="D540" s="45">
        <f t="shared" ref="D540:H540" si="294">D542+D543+D544-D541</f>
        <v>0</v>
      </c>
      <c r="E540" s="45">
        <f t="shared" si="294"/>
        <v>0</v>
      </c>
      <c r="F540" s="45">
        <f t="shared" si="294"/>
        <v>0</v>
      </c>
      <c r="G540" s="45">
        <f t="shared" si="294"/>
        <v>0</v>
      </c>
      <c r="H540" s="46">
        <f t="shared" si="294"/>
        <v>0</v>
      </c>
      <c r="I540" s="71">
        <f t="shared" si="272"/>
        <v>0</v>
      </c>
    </row>
    <row r="541" spans="1:9" ht="13.5" hidden="1" thickBot="1" x14ac:dyDescent="0.25">
      <c r="A541" s="64" t="s">
        <v>50</v>
      </c>
      <c r="B541" s="65"/>
      <c r="C541" s="45">
        <v>0</v>
      </c>
      <c r="D541" s="45">
        <f t="shared" ref="D541:H544" si="295">SUM(D594,D649,D703,D758)</f>
        <v>0</v>
      </c>
      <c r="E541" s="45">
        <f t="shared" si="295"/>
        <v>0</v>
      </c>
      <c r="F541" s="45">
        <f t="shared" si="295"/>
        <v>0</v>
      </c>
      <c r="G541" s="45">
        <f t="shared" si="295"/>
        <v>0</v>
      </c>
      <c r="H541" s="46">
        <f t="shared" si="295"/>
        <v>0</v>
      </c>
      <c r="I541" s="13">
        <f t="shared" si="272"/>
        <v>0</v>
      </c>
    </row>
    <row r="542" spans="1:9" ht="13.5" hidden="1" thickBot="1" x14ac:dyDescent="0.25">
      <c r="A542" s="36" t="s">
        <v>51</v>
      </c>
      <c r="B542" s="136" t="s">
        <v>52</v>
      </c>
      <c r="C542" s="38">
        <v>0</v>
      </c>
      <c r="D542" s="38">
        <f>SUM(D595,D650,D704,D759)</f>
        <v>0</v>
      </c>
      <c r="E542" s="38">
        <f t="shared" ref="E542:E544" si="296">C542+D542</f>
        <v>0</v>
      </c>
      <c r="F542" s="38">
        <f t="shared" si="295"/>
        <v>0</v>
      </c>
      <c r="G542" s="38">
        <f t="shared" si="295"/>
        <v>0</v>
      </c>
      <c r="H542" s="39">
        <f t="shared" si="295"/>
        <v>0</v>
      </c>
      <c r="I542" s="13">
        <f t="shared" si="272"/>
        <v>0</v>
      </c>
    </row>
    <row r="543" spans="1:9" s="3" customFormat="1" ht="13.5" hidden="1" thickBot="1" x14ac:dyDescent="0.25">
      <c r="A543" s="36" t="s">
        <v>18</v>
      </c>
      <c r="B543" s="136" t="s">
        <v>53</v>
      </c>
      <c r="C543" s="41">
        <v>0</v>
      </c>
      <c r="D543" s="41">
        <f>SUM(D596,D651,D705,D760)</f>
        <v>0</v>
      </c>
      <c r="E543" s="41">
        <f t="shared" si="296"/>
        <v>0</v>
      </c>
      <c r="F543" s="41">
        <f t="shared" si="295"/>
        <v>0</v>
      </c>
      <c r="G543" s="41">
        <f t="shared" si="295"/>
        <v>0</v>
      </c>
      <c r="H543" s="42">
        <f t="shared" si="295"/>
        <v>0</v>
      </c>
      <c r="I543" s="71">
        <f t="shared" si="272"/>
        <v>0</v>
      </c>
    </row>
    <row r="544" spans="1:9" ht="13.5" hidden="1" thickBot="1" x14ac:dyDescent="0.25">
      <c r="A544" s="36" t="s">
        <v>20</v>
      </c>
      <c r="B544" s="137" t="s">
        <v>54</v>
      </c>
      <c r="C544" s="38">
        <v>0</v>
      </c>
      <c r="D544" s="38">
        <f>SUM(D597,D652,D706,D761)</f>
        <v>0</v>
      </c>
      <c r="E544" s="38">
        <f t="shared" si="296"/>
        <v>0</v>
      </c>
      <c r="F544" s="38">
        <f t="shared" si="295"/>
        <v>0</v>
      </c>
      <c r="G544" s="38">
        <f t="shared" si="295"/>
        <v>0</v>
      </c>
      <c r="H544" s="39">
        <f t="shared" si="295"/>
        <v>0</v>
      </c>
      <c r="I544" s="13">
        <f t="shared" si="272"/>
        <v>0</v>
      </c>
    </row>
    <row r="545" spans="1:9" s="3" customFormat="1" ht="13.5" hidden="1" thickBot="1" x14ac:dyDescent="0.25">
      <c r="A545" s="60" t="s">
        <v>55</v>
      </c>
      <c r="B545" s="61" t="s">
        <v>56</v>
      </c>
      <c r="C545" s="45">
        <v>0</v>
      </c>
      <c r="D545" s="45">
        <f t="shared" ref="D545:H545" si="297">SUM(D549,D550,D551)</f>
        <v>0</v>
      </c>
      <c r="E545" s="45">
        <f t="shared" si="297"/>
        <v>0</v>
      </c>
      <c r="F545" s="45">
        <f t="shared" si="297"/>
        <v>0</v>
      </c>
      <c r="G545" s="45">
        <f t="shared" si="297"/>
        <v>0</v>
      </c>
      <c r="H545" s="46">
        <f t="shared" si="297"/>
        <v>0</v>
      </c>
      <c r="I545" s="71">
        <f t="shared" si="272"/>
        <v>0</v>
      </c>
    </row>
    <row r="546" spans="1:9" s="3" customFormat="1" ht="13.5" hidden="1" thickBot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2"/>
        <v>0</v>
      </c>
    </row>
    <row r="547" spans="1:9" s="3" customFormat="1" ht="13.5" hidden="1" thickBot="1" x14ac:dyDescent="0.25">
      <c r="A547" s="64" t="s">
        <v>49</v>
      </c>
      <c r="B547" s="65"/>
      <c r="C547" s="45">
        <v>0</v>
      </c>
      <c r="D547" s="45">
        <f t="shared" ref="D547:H547" si="298">D549+D550+D551-D548</f>
        <v>0</v>
      </c>
      <c r="E547" s="45">
        <f t="shared" si="298"/>
        <v>0</v>
      </c>
      <c r="F547" s="45">
        <f t="shared" si="298"/>
        <v>0</v>
      </c>
      <c r="G547" s="45">
        <f t="shared" si="298"/>
        <v>0</v>
      </c>
      <c r="H547" s="46">
        <f t="shared" si="298"/>
        <v>0</v>
      </c>
      <c r="I547" s="71">
        <f t="shared" si="272"/>
        <v>0</v>
      </c>
    </row>
    <row r="548" spans="1:9" s="3" customFormat="1" ht="13.5" hidden="1" thickBot="1" x14ac:dyDescent="0.25">
      <c r="A548" s="64" t="s">
        <v>50</v>
      </c>
      <c r="B548" s="65"/>
      <c r="C548" s="45">
        <v>0</v>
      </c>
      <c r="D548" s="45">
        <f t="shared" ref="D548:H551" si="299">SUM(D601,D656,D710,D765)</f>
        <v>0</v>
      </c>
      <c r="E548" s="45">
        <f t="shared" si="299"/>
        <v>0</v>
      </c>
      <c r="F548" s="45">
        <f t="shared" si="299"/>
        <v>0</v>
      </c>
      <c r="G548" s="45">
        <f t="shared" si="299"/>
        <v>0</v>
      </c>
      <c r="H548" s="46">
        <f t="shared" si="299"/>
        <v>0</v>
      </c>
      <c r="I548" s="71">
        <f t="shared" si="272"/>
        <v>0</v>
      </c>
    </row>
    <row r="549" spans="1:9" s="3" customFormat="1" ht="13.5" hidden="1" thickBot="1" x14ac:dyDescent="0.25">
      <c r="A549" s="36" t="s">
        <v>57</v>
      </c>
      <c r="B549" s="137" t="s">
        <v>58</v>
      </c>
      <c r="C549" s="41">
        <v>0</v>
      </c>
      <c r="D549" s="41">
        <f>SUM(D602,D657,D711,D766)</f>
        <v>0</v>
      </c>
      <c r="E549" s="41">
        <f t="shared" ref="E549:E551" si="300">C549+D549</f>
        <v>0</v>
      </c>
      <c r="F549" s="41">
        <f t="shared" si="299"/>
        <v>0</v>
      </c>
      <c r="G549" s="41">
        <f t="shared" si="299"/>
        <v>0</v>
      </c>
      <c r="H549" s="42">
        <f t="shared" si="299"/>
        <v>0</v>
      </c>
      <c r="I549" s="71">
        <f t="shared" si="272"/>
        <v>0</v>
      </c>
    </row>
    <row r="550" spans="1:9" s="3" customFormat="1" ht="13.5" hidden="1" thickBot="1" x14ac:dyDescent="0.25">
      <c r="A550" s="36" t="s">
        <v>59</v>
      </c>
      <c r="B550" s="137" t="s">
        <v>60</v>
      </c>
      <c r="C550" s="41">
        <v>0</v>
      </c>
      <c r="D550" s="41">
        <f>SUM(D603,D658,D712,D767)</f>
        <v>0</v>
      </c>
      <c r="E550" s="41">
        <f t="shared" si="300"/>
        <v>0</v>
      </c>
      <c r="F550" s="41">
        <f t="shared" si="299"/>
        <v>0</v>
      </c>
      <c r="G550" s="41">
        <f t="shared" si="299"/>
        <v>0</v>
      </c>
      <c r="H550" s="42">
        <f t="shared" si="299"/>
        <v>0</v>
      </c>
      <c r="I550" s="71">
        <f t="shared" si="272"/>
        <v>0</v>
      </c>
    </row>
    <row r="551" spans="1:9" s="3" customFormat="1" ht="13.5" hidden="1" thickBot="1" x14ac:dyDescent="0.25">
      <c r="A551" s="36" t="s">
        <v>61</v>
      </c>
      <c r="B551" s="137" t="s">
        <v>62</v>
      </c>
      <c r="C551" s="41">
        <v>0</v>
      </c>
      <c r="D551" s="41">
        <f>SUM(D604,D659,D713,D768)</f>
        <v>0</v>
      </c>
      <c r="E551" s="41">
        <f t="shared" si="300"/>
        <v>0</v>
      </c>
      <c r="F551" s="41">
        <f t="shared" si="299"/>
        <v>0</v>
      </c>
      <c r="G551" s="41">
        <f t="shared" si="299"/>
        <v>0</v>
      </c>
      <c r="H551" s="42">
        <f t="shared" si="299"/>
        <v>0</v>
      </c>
      <c r="I551" s="71">
        <f t="shared" si="272"/>
        <v>0</v>
      </c>
    </row>
    <row r="552" spans="1:9" s="3" customFormat="1" ht="13.5" hidden="1" thickBot="1" x14ac:dyDescent="0.25">
      <c r="A552" s="60" t="s">
        <v>63</v>
      </c>
      <c r="B552" s="67" t="s">
        <v>64</v>
      </c>
      <c r="C552" s="45">
        <v>0</v>
      </c>
      <c r="D552" s="45">
        <f t="shared" ref="D552:H552" si="301">SUM(D556,D557,D558)</f>
        <v>0</v>
      </c>
      <c r="E552" s="45">
        <f t="shared" si="301"/>
        <v>0</v>
      </c>
      <c r="F552" s="45">
        <f t="shared" si="301"/>
        <v>0</v>
      </c>
      <c r="G552" s="45">
        <f t="shared" si="301"/>
        <v>0</v>
      </c>
      <c r="H552" s="46">
        <f t="shared" si="301"/>
        <v>0</v>
      </c>
      <c r="I552" s="71">
        <f t="shared" si="272"/>
        <v>0</v>
      </c>
    </row>
    <row r="553" spans="1:9" s="3" customFormat="1" ht="13.5" hidden="1" thickBot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2"/>
        <v>0</v>
      </c>
    </row>
    <row r="554" spans="1:9" s="3" customFormat="1" ht="13.5" hidden="1" thickBot="1" x14ac:dyDescent="0.25">
      <c r="A554" s="64" t="s">
        <v>49</v>
      </c>
      <c r="B554" s="65"/>
      <c r="C554" s="45">
        <v>0</v>
      </c>
      <c r="D554" s="45">
        <f t="shared" ref="D554:H554" si="302">D556+D557+D558-D555</f>
        <v>0</v>
      </c>
      <c r="E554" s="45">
        <f t="shared" si="302"/>
        <v>0</v>
      </c>
      <c r="F554" s="45">
        <f t="shared" si="302"/>
        <v>0</v>
      </c>
      <c r="G554" s="45">
        <f t="shared" si="302"/>
        <v>0</v>
      </c>
      <c r="H554" s="46">
        <f t="shared" si="302"/>
        <v>0</v>
      </c>
      <c r="I554" s="71">
        <f t="shared" si="272"/>
        <v>0</v>
      </c>
    </row>
    <row r="555" spans="1:9" s="3" customFormat="1" ht="13.5" hidden="1" thickBot="1" x14ac:dyDescent="0.25">
      <c r="A555" s="64" t="s">
        <v>50</v>
      </c>
      <c r="B555" s="65"/>
      <c r="C555" s="45">
        <v>0</v>
      </c>
      <c r="D555" s="45">
        <f t="shared" ref="D555:H558" si="303">SUM(D608,D663,D717,D772)</f>
        <v>0</v>
      </c>
      <c r="E555" s="45">
        <f t="shared" si="303"/>
        <v>0</v>
      </c>
      <c r="F555" s="45">
        <f t="shared" si="303"/>
        <v>0</v>
      </c>
      <c r="G555" s="45">
        <f t="shared" si="303"/>
        <v>0</v>
      </c>
      <c r="H555" s="46">
        <f t="shared" si="303"/>
        <v>0</v>
      </c>
      <c r="I555" s="71">
        <f t="shared" si="272"/>
        <v>0</v>
      </c>
    </row>
    <row r="556" spans="1:9" s="3" customFormat="1" ht="13.5" hidden="1" thickBot="1" x14ac:dyDescent="0.25">
      <c r="A556" s="36" t="s">
        <v>57</v>
      </c>
      <c r="B556" s="137" t="s">
        <v>65</v>
      </c>
      <c r="C556" s="41">
        <v>0</v>
      </c>
      <c r="D556" s="41">
        <f>SUM(D609,D664,D718,D773)</f>
        <v>0</v>
      </c>
      <c r="E556" s="41">
        <f t="shared" ref="E556:E558" si="304">C556+D556</f>
        <v>0</v>
      </c>
      <c r="F556" s="41">
        <f t="shared" si="303"/>
        <v>0</v>
      </c>
      <c r="G556" s="41">
        <f t="shared" si="303"/>
        <v>0</v>
      </c>
      <c r="H556" s="42">
        <f t="shared" si="303"/>
        <v>0</v>
      </c>
      <c r="I556" s="71">
        <f t="shared" ref="I556:I625" si="305">SUM(E556:H556)</f>
        <v>0</v>
      </c>
    </row>
    <row r="557" spans="1:9" s="3" customFormat="1" ht="13.5" hidden="1" thickBot="1" x14ac:dyDescent="0.25">
      <c r="A557" s="36" t="s">
        <v>59</v>
      </c>
      <c r="B557" s="137" t="s">
        <v>66</v>
      </c>
      <c r="C557" s="41">
        <v>0</v>
      </c>
      <c r="D557" s="41">
        <f>SUM(D610,D665,D719,D774)</f>
        <v>0</v>
      </c>
      <c r="E557" s="41">
        <f t="shared" si="304"/>
        <v>0</v>
      </c>
      <c r="F557" s="41">
        <f t="shared" si="303"/>
        <v>0</v>
      </c>
      <c r="G557" s="41">
        <f t="shared" si="303"/>
        <v>0</v>
      </c>
      <c r="H557" s="42">
        <f t="shared" si="303"/>
        <v>0</v>
      </c>
      <c r="I557" s="71">
        <f t="shared" si="305"/>
        <v>0</v>
      </c>
    </row>
    <row r="558" spans="1:9" s="3" customFormat="1" ht="13.5" hidden="1" thickBot="1" x14ac:dyDescent="0.25">
      <c r="A558" s="36" t="s">
        <v>61</v>
      </c>
      <c r="B558" s="137" t="s">
        <v>67</v>
      </c>
      <c r="C558" s="41">
        <v>0</v>
      </c>
      <c r="D558" s="41">
        <f>SUM(D611,D666,D720,D775)</f>
        <v>0</v>
      </c>
      <c r="E558" s="41">
        <f t="shared" si="304"/>
        <v>0</v>
      </c>
      <c r="F558" s="41">
        <f t="shared" si="303"/>
        <v>0</v>
      </c>
      <c r="G558" s="41">
        <f t="shared" si="303"/>
        <v>0</v>
      </c>
      <c r="H558" s="42">
        <f t="shared" si="303"/>
        <v>0</v>
      </c>
      <c r="I558" s="71">
        <f t="shared" si="305"/>
        <v>0</v>
      </c>
    </row>
    <row r="559" spans="1:9" s="3" customFormat="1" ht="13.5" hidden="1" thickBot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si="305"/>
        <v>0</v>
      </c>
    </row>
    <row r="560" spans="1:9" s="3" customFormat="1" ht="13.5" hidden="1" thickBot="1" x14ac:dyDescent="0.25">
      <c r="A560" s="79" t="s">
        <v>68</v>
      </c>
      <c r="B560" s="61">
        <v>20</v>
      </c>
      <c r="C560" s="45">
        <v>0</v>
      </c>
      <c r="D560" s="45">
        <f t="shared" ref="D560:H560" si="306">SUM(D561)</f>
        <v>0</v>
      </c>
      <c r="E560" s="45">
        <f t="shared" si="306"/>
        <v>0</v>
      </c>
      <c r="F560" s="45">
        <f t="shared" si="306"/>
        <v>0</v>
      </c>
      <c r="G560" s="45">
        <f t="shared" si="306"/>
        <v>0</v>
      </c>
      <c r="H560" s="46">
        <f t="shared" si="306"/>
        <v>0</v>
      </c>
      <c r="I560" s="71">
        <f t="shared" ref="I560:I561" si="307">SUM(E560:H560)</f>
        <v>0</v>
      </c>
    </row>
    <row r="561" spans="1:9" s="3" customFormat="1" ht="13.5" hidden="1" thickBot="1" x14ac:dyDescent="0.25">
      <c r="A561" s="80" t="s">
        <v>69</v>
      </c>
      <c r="B561" s="134" t="s">
        <v>70</v>
      </c>
      <c r="C561" s="41"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7"/>
        <v>0</v>
      </c>
    </row>
    <row r="562" spans="1:9" s="3" customFormat="1" ht="13.5" hidden="1" thickBot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05"/>
        <v>0</v>
      </c>
    </row>
    <row r="563" spans="1:9" s="3" customFormat="1" ht="13.5" hidden="1" thickBot="1" x14ac:dyDescent="0.25">
      <c r="A563" s="48" t="s">
        <v>71</v>
      </c>
      <c r="B563" s="67" t="s">
        <v>72</v>
      </c>
      <c r="C563" s="45"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5"/>
        <v>0</v>
      </c>
    </row>
    <row r="564" spans="1:9" s="3" customFormat="1" ht="13.5" hidden="1" thickBot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05"/>
        <v>0</v>
      </c>
    </row>
    <row r="565" spans="1:9" s="2" customFormat="1" ht="39" hidden="1" thickBot="1" x14ac:dyDescent="0.25">
      <c r="A565" s="85" t="s">
        <v>97</v>
      </c>
      <c r="B565" s="86"/>
      <c r="C565" s="87">
        <v>0</v>
      </c>
      <c r="D565" s="87">
        <f t="shared" ref="D565:H565" si="308">D566</f>
        <v>0</v>
      </c>
      <c r="E565" s="87">
        <f t="shared" si="308"/>
        <v>0</v>
      </c>
      <c r="F565" s="87">
        <f t="shared" si="308"/>
        <v>0</v>
      </c>
      <c r="G565" s="87">
        <f t="shared" si="308"/>
        <v>0</v>
      </c>
      <c r="H565" s="88">
        <f t="shared" si="308"/>
        <v>0</v>
      </c>
      <c r="I565" s="13">
        <f t="shared" si="305"/>
        <v>0</v>
      </c>
    </row>
    <row r="566" spans="1:9" ht="13.5" hidden="1" thickBot="1" x14ac:dyDescent="0.25">
      <c r="A566" s="75" t="s">
        <v>78</v>
      </c>
      <c r="B566" s="76"/>
      <c r="C566" s="77">
        <v>0</v>
      </c>
      <c r="D566" s="77">
        <f t="shared" ref="D566:H566" si="309">SUM(D567,D568,D569,D573)</f>
        <v>0</v>
      </c>
      <c r="E566" s="77">
        <f t="shared" si="309"/>
        <v>0</v>
      </c>
      <c r="F566" s="77">
        <f t="shared" si="309"/>
        <v>0</v>
      </c>
      <c r="G566" s="77">
        <f t="shared" si="309"/>
        <v>0</v>
      </c>
      <c r="H566" s="78">
        <f t="shared" si="309"/>
        <v>0</v>
      </c>
      <c r="I566" s="13">
        <f t="shared" si="305"/>
        <v>0</v>
      </c>
    </row>
    <row r="567" spans="1:9" s="3" customFormat="1" ht="13.5" hidden="1" thickBot="1" x14ac:dyDescent="0.25">
      <c r="A567" s="36" t="s">
        <v>12</v>
      </c>
      <c r="B567" s="37"/>
      <c r="C567" s="41">
        <v>0</v>
      </c>
      <c r="D567" s="41"/>
      <c r="E567" s="41">
        <f t="shared" ref="E567" si="310">C567+D567</f>
        <v>0</v>
      </c>
      <c r="F567" s="41"/>
      <c r="G567" s="41"/>
      <c r="H567" s="42"/>
      <c r="I567" s="71">
        <f t="shared" si="305"/>
        <v>0</v>
      </c>
    </row>
    <row r="568" spans="1:9" s="3" customFormat="1" ht="13.5" hidden="1" thickBot="1" x14ac:dyDescent="0.25">
      <c r="A568" s="36" t="s">
        <v>13</v>
      </c>
      <c r="B568" s="40"/>
      <c r="C568" s="41">
        <v>0</v>
      </c>
      <c r="D568" s="41"/>
      <c r="E568" s="41">
        <v>0</v>
      </c>
      <c r="F568" s="41"/>
      <c r="G568" s="41"/>
      <c r="H568" s="42"/>
      <c r="I568" s="71">
        <f t="shared" si="305"/>
        <v>0</v>
      </c>
    </row>
    <row r="569" spans="1:9" ht="13.5" hidden="1" thickBot="1" x14ac:dyDescent="0.25">
      <c r="A569" s="43" t="s">
        <v>79</v>
      </c>
      <c r="B569" s="44" t="s">
        <v>15</v>
      </c>
      <c r="C569" s="45">
        <v>0</v>
      </c>
      <c r="D569" s="45">
        <f>SUM(D570:D572)</f>
        <v>0</v>
      </c>
      <c r="E569" s="45">
        <f>SUM(C569,D569)</f>
        <v>0</v>
      </c>
      <c r="F569" s="45">
        <f t="shared" ref="F569" si="311">SUM(F570:F572)</f>
        <v>0</v>
      </c>
      <c r="G569" s="45">
        <f t="shared" ref="G569:H569" si="312">SUM(G570:G572)</f>
        <v>0</v>
      </c>
      <c r="H569" s="46">
        <f t="shared" si="312"/>
        <v>0</v>
      </c>
      <c r="I569" s="13">
        <f t="shared" si="305"/>
        <v>0</v>
      </c>
    </row>
    <row r="570" spans="1:9" ht="13.5" hidden="1" thickBot="1" x14ac:dyDescent="0.25">
      <c r="A570" s="47" t="s">
        <v>16</v>
      </c>
      <c r="B570" s="37" t="s">
        <v>17</v>
      </c>
      <c r="C570" s="38">
        <v>0</v>
      </c>
      <c r="D570" s="38"/>
      <c r="E570" s="38">
        <f t="shared" ref="E570:E572" si="313">SUM(C570,D570)</f>
        <v>0</v>
      </c>
      <c r="F570" s="38"/>
      <c r="G570" s="38"/>
      <c r="H570" s="39"/>
      <c r="I570" s="13">
        <f t="shared" si="305"/>
        <v>0</v>
      </c>
    </row>
    <row r="571" spans="1:9" s="3" customFormat="1" ht="13.5" hidden="1" thickBot="1" x14ac:dyDescent="0.25">
      <c r="A571" s="47" t="s">
        <v>18</v>
      </c>
      <c r="B571" s="37" t="s">
        <v>19</v>
      </c>
      <c r="C571" s="98">
        <v>0</v>
      </c>
      <c r="D571" s="98"/>
      <c r="E571" s="41">
        <f t="shared" si="313"/>
        <v>0</v>
      </c>
      <c r="F571" s="41"/>
      <c r="G571" s="41"/>
      <c r="H571" s="42"/>
      <c r="I571" s="71">
        <f t="shared" si="305"/>
        <v>0</v>
      </c>
    </row>
    <row r="572" spans="1:9" ht="13.5" hidden="1" thickBot="1" x14ac:dyDescent="0.25">
      <c r="A572" s="47" t="s">
        <v>20</v>
      </c>
      <c r="B572" s="37" t="s">
        <v>21</v>
      </c>
      <c r="C572" s="38">
        <v>0</v>
      </c>
      <c r="D572" s="38"/>
      <c r="E572" s="38">
        <f t="shared" si="313"/>
        <v>0</v>
      </c>
      <c r="F572" s="38"/>
      <c r="G572" s="38"/>
      <c r="H572" s="39"/>
      <c r="I572" s="13">
        <f t="shared" si="305"/>
        <v>0</v>
      </c>
    </row>
    <row r="573" spans="1:9" s="3" customFormat="1" ht="26.25" hidden="1" thickBot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5"/>
        <v>0</v>
      </c>
    </row>
    <row r="574" spans="1:9" s="3" customFormat="1" ht="13.5" hidden="1" thickBot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5"/>
        <v>0</v>
      </c>
    </row>
    <row r="575" spans="1:9" s="3" customFormat="1" ht="13.5" hidden="1" thickBot="1" x14ac:dyDescent="0.25">
      <c r="A575" s="50" t="s">
        <v>26</v>
      </c>
      <c r="B575" s="51" t="s">
        <v>27</v>
      </c>
      <c r="C575" s="41">
        <v>0</v>
      </c>
      <c r="D575" s="41"/>
      <c r="E575" s="41">
        <v>0</v>
      </c>
      <c r="F575" s="41"/>
      <c r="G575" s="41"/>
      <c r="H575" s="42"/>
      <c r="I575" s="71">
        <f t="shared" si="305"/>
        <v>0</v>
      </c>
    </row>
    <row r="576" spans="1:9" s="3" customFormat="1" ht="13.5" hidden="1" thickBot="1" x14ac:dyDescent="0.25">
      <c r="A576" s="50" t="s">
        <v>28</v>
      </c>
      <c r="B576" s="52" t="s">
        <v>29</v>
      </c>
      <c r="C576" s="41">
        <v>0</v>
      </c>
      <c r="D576" s="41"/>
      <c r="E576" s="41">
        <v>0</v>
      </c>
      <c r="F576" s="41"/>
      <c r="G576" s="41"/>
      <c r="H576" s="42"/>
      <c r="I576" s="71">
        <f t="shared" si="305"/>
        <v>0</v>
      </c>
    </row>
    <row r="577" spans="1:9" s="3" customFormat="1" ht="13.5" hidden="1" thickBot="1" x14ac:dyDescent="0.25">
      <c r="A577" s="50" t="s">
        <v>30</v>
      </c>
      <c r="B577" s="52" t="s">
        <v>31</v>
      </c>
      <c r="C577" s="41">
        <v>0</v>
      </c>
      <c r="D577" s="41"/>
      <c r="E577" s="41">
        <v>0</v>
      </c>
      <c r="F577" s="41"/>
      <c r="G577" s="41"/>
      <c r="H577" s="42"/>
      <c r="I577" s="71">
        <f t="shared" si="305"/>
        <v>0</v>
      </c>
    </row>
    <row r="578" spans="1:9" s="3" customFormat="1" ht="13.5" hidden="1" thickBot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5"/>
        <v>0</v>
      </c>
    </row>
    <row r="579" spans="1:9" s="3" customFormat="1" ht="13.5" hidden="1" thickBot="1" x14ac:dyDescent="0.25">
      <c r="A579" s="50" t="s">
        <v>26</v>
      </c>
      <c r="B579" s="52" t="s">
        <v>34</v>
      </c>
      <c r="C579" s="41">
        <v>0</v>
      </c>
      <c r="D579" s="41"/>
      <c r="E579" s="41">
        <v>0</v>
      </c>
      <c r="F579" s="41"/>
      <c r="G579" s="41"/>
      <c r="H579" s="42"/>
      <c r="I579" s="71">
        <f t="shared" si="305"/>
        <v>0</v>
      </c>
    </row>
    <row r="580" spans="1:9" s="3" customFormat="1" ht="13.5" hidden="1" thickBot="1" x14ac:dyDescent="0.25">
      <c r="A580" s="50" t="s">
        <v>28</v>
      </c>
      <c r="B580" s="52" t="s">
        <v>35</v>
      </c>
      <c r="C580" s="41">
        <v>0</v>
      </c>
      <c r="D580" s="41"/>
      <c r="E580" s="41">
        <v>0</v>
      </c>
      <c r="F580" s="41"/>
      <c r="G580" s="41"/>
      <c r="H580" s="42"/>
      <c r="I580" s="71">
        <f t="shared" si="305"/>
        <v>0</v>
      </c>
    </row>
    <row r="581" spans="1:9" s="3" customFormat="1" ht="13.5" hidden="1" thickBot="1" x14ac:dyDescent="0.25">
      <c r="A581" s="50" t="s">
        <v>30</v>
      </c>
      <c r="B581" s="52" t="s">
        <v>36</v>
      </c>
      <c r="C581" s="41">
        <v>0</v>
      </c>
      <c r="D581" s="41"/>
      <c r="E581" s="41">
        <v>0</v>
      </c>
      <c r="F581" s="41"/>
      <c r="G581" s="41"/>
      <c r="H581" s="42"/>
      <c r="I581" s="71">
        <f t="shared" si="305"/>
        <v>0</v>
      </c>
    </row>
    <row r="582" spans="1:9" s="3" customFormat="1" ht="13.5" hidden="1" thickBot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5"/>
        <v>0</v>
      </c>
    </row>
    <row r="583" spans="1:9" s="3" customFormat="1" ht="13.5" hidden="1" thickBot="1" x14ac:dyDescent="0.25">
      <c r="A583" s="50" t="s">
        <v>26</v>
      </c>
      <c r="B583" s="52" t="s">
        <v>39</v>
      </c>
      <c r="C583" s="41">
        <v>0</v>
      </c>
      <c r="D583" s="41"/>
      <c r="E583" s="41">
        <v>0</v>
      </c>
      <c r="F583" s="41"/>
      <c r="G583" s="41"/>
      <c r="H583" s="42"/>
      <c r="I583" s="71">
        <f t="shared" si="305"/>
        <v>0</v>
      </c>
    </row>
    <row r="584" spans="1:9" s="3" customFormat="1" ht="13.5" hidden="1" thickBot="1" x14ac:dyDescent="0.25">
      <c r="A584" s="50" t="s">
        <v>28</v>
      </c>
      <c r="B584" s="52" t="s">
        <v>40</v>
      </c>
      <c r="C584" s="41">
        <v>0</v>
      </c>
      <c r="D584" s="41"/>
      <c r="E584" s="41">
        <v>0</v>
      </c>
      <c r="F584" s="41"/>
      <c r="G584" s="41"/>
      <c r="H584" s="42"/>
      <c r="I584" s="71">
        <f t="shared" si="305"/>
        <v>0</v>
      </c>
    </row>
    <row r="585" spans="1:9" s="3" customFormat="1" ht="13.5" hidden="1" thickBot="1" x14ac:dyDescent="0.25">
      <c r="A585" s="50" t="s">
        <v>30</v>
      </c>
      <c r="B585" s="52" t="s">
        <v>41</v>
      </c>
      <c r="C585" s="41">
        <v>0</v>
      </c>
      <c r="D585" s="41"/>
      <c r="E585" s="41">
        <v>0</v>
      </c>
      <c r="F585" s="41"/>
      <c r="G585" s="41"/>
      <c r="H585" s="42"/>
      <c r="I585" s="71">
        <f t="shared" si="305"/>
        <v>0</v>
      </c>
    </row>
    <row r="586" spans="1:9" ht="13.5" hidden="1" thickBot="1" x14ac:dyDescent="0.25">
      <c r="A586" s="75" t="s">
        <v>76</v>
      </c>
      <c r="B586" s="76"/>
      <c r="C586" s="95">
        <v>0</v>
      </c>
      <c r="D586" s="95">
        <f>SUM(D587,D590,D616,D613)</f>
        <v>0</v>
      </c>
      <c r="E586" s="95">
        <f t="shared" ref="E586:H586" si="314">SUM(E587,E590,E616,E613)</f>
        <v>0</v>
      </c>
      <c r="F586" s="95">
        <f t="shared" si="314"/>
        <v>0</v>
      </c>
      <c r="G586" s="95">
        <f t="shared" si="314"/>
        <v>0</v>
      </c>
      <c r="H586" s="96">
        <f t="shared" si="314"/>
        <v>0</v>
      </c>
      <c r="I586" s="13">
        <f t="shared" si="305"/>
        <v>0</v>
      </c>
    </row>
    <row r="587" spans="1:9" s="3" customFormat="1" ht="13.5" hidden="1" thickBot="1" x14ac:dyDescent="0.25">
      <c r="A587" s="60" t="s">
        <v>43</v>
      </c>
      <c r="B587" s="61">
        <v>20</v>
      </c>
      <c r="C587" s="45">
        <v>0</v>
      </c>
      <c r="D587" s="45">
        <f t="shared" ref="D587:H587" si="315">SUM(D588)</f>
        <v>0</v>
      </c>
      <c r="E587" s="45">
        <f t="shared" si="315"/>
        <v>0</v>
      </c>
      <c r="F587" s="45">
        <f t="shared" si="315"/>
        <v>0</v>
      </c>
      <c r="G587" s="45">
        <f t="shared" si="315"/>
        <v>0</v>
      </c>
      <c r="H587" s="46">
        <f t="shared" si="315"/>
        <v>0</v>
      </c>
      <c r="I587" s="71">
        <f t="shared" si="305"/>
        <v>0</v>
      </c>
    </row>
    <row r="588" spans="1:9" s="3" customFormat="1" ht="13.5" hidden="1" thickBot="1" x14ac:dyDescent="0.25">
      <c r="A588" s="50" t="s">
        <v>87</v>
      </c>
      <c r="B588" s="134" t="s">
        <v>88</v>
      </c>
      <c r="C588" s="41">
        <v>0</v>
      </c>
      <c r="D588" s="41"/>
      <c r="E588" s="41">
        <f>C588+D588</f>
        <v>0</v>
      </c>
      <c r="F588" s="41"/>
      <c r="G588" s="41"/>
      <c r="H588" s="42"/>
      <c r="I588" s="71">
        <f t="shared" si="305"/>
        <v>0</v>
      </c>
    </row>
    <row r="589" spans="1:9" s="3" customFormat="1" ht="13.5" hidden="1" thickBot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05"/>
        <v>0</v>
      </c>
    </row>
    <row r="590" spans="1:9" ht="26.25" hidden="1" thickBot="1" x14ac:dyDescent="0.25">
      <c r="A590" s="135" t="s">
        <v>46</v>
      </c>
      <c r="B590" s="62">
        <v>60</v>
      </c>
      <c r="C590" s="45">
        <v>0</v>
      </c>
      <c r="D590" s="45">
        <f t="shared" ref="D590:H590" si="316">SUM(D591,D598,D605)</f>
        <v>0</v>
      </c>
      <c r="E590" s="45">
        <f t="shared" si="316"/>
        <v>0</v>
      </c>
      <c r="F590" s="45">
        <f t="shared" si="316"/>
        <v>0</v>
      </c>
      <c r="G590" s="45">
        <f t="shared" si="316"/>
        <v>0</v>
      </c>
      <c r="H590" s="46">
        <f t="shared" si="316"/>
        <v>0</v>
      </c>
      <c r="I590" s="13">
        <f t="shared" si="305"/>
        <v>0</v>
      </c>
    </row>
    <row r="591" spans="1:9" ht="26.25" hidden="1" thickBot="1" x14ac:dyDescent="0.25">
      <c r="A591" s="60" t="s">
        <v>47</v>
      </c>
      <c r="B591" s="63">
        <v>60</v>
      </c>
      <c r="C591" s="45">
        <v>0</v>
      </c>
      <c r="D591" s="45">
        <f t="shared" ref="D591:H591" si="317">SUM(D595,D596,D597)</f>
        <v>0</v>
      </c>
      <c r="E591" s="45">
        <f t="shared" si="317"/>
        <v>0</v>
      </c>
      <c r="F591" s="45">
        <f t="shared" si="317"/>
        <v>0</v>
      </c>
      <c r="G591" s="45">
        <f t="shared" si="317"/>
        <v>0</v>
      </c>
      <c r="H591" s="46">
        <f t="shared" si="317"/>
        <v>0</v>
      </c>
      <c r="I591" s="13">
        <f t="shared" si="305"/>
        <v>0</v>
      </c>
    </row>
    <row r="592" spans="1:9" s="3" customFormat="1" ht="13.5" hidden="1" thickBot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5"/>
        <v>0</v>
      </c>
    </row>
    <row r="593" spans="1:9" s="3" customFormat="1" ht="13.5" hidden="1" thickBot="1" x14ac:dyDescent="0.25">
      <c r="A593" s="64" t="s">
        <v>49</v>
      </c>
      <c r="B593" s="65"/>
      <c r="C593" s="45">
        <v>0</v>
      </c>
      <c r="D593" s="45">
        <f>D595+D596+D597-D594</f>
        <v>0</v>
      </c>
      <c r="E593" s="45">
        <f t="shared" ref="E593:H593" si="318">E595+E596+E597-E594</f>
        <v>0</v>
      </c>
      <c r="F593" s="45">
        <f t="shared" si="318"/>
        <v>0</v>
      </c>
      <c r="G593" s="45">
        <f t="shared" si="318"/>
        <v>0</v>
      </c>
      <c r="H593" s="46">
        <f t="shared" si="318"/>
        <v>0</v>
      </c>
      <c r="I593" s="71">
        <f t="shared" si="305"/>
        <v>0</v>
      </c>
    </row>
    <row r="594" spans="1:9" ht="13.5" hidden="1" thickBot="1" x14ac:dyDescent="0.25">
      <c r="A594" s="64" t="s">
        <v>50</v>
      </c>
      <c r="B594" s="65"/>
      <c r="C594" s="45">
        <v>0</v>
      </c>
      <c r="D594" s="45"/>
      <c r="E594" s="45">
        <f t="shared" ref="E594:E597" si="319">C594+D594</f>
        <v>0</v>
      </c>
      <c r="F594" s="45"/>
      <c r="G594" s="45"/>
      <c r="H594" s="46"/>
      <c r="I594" s="13">
        <f t="shared" si="305"/>
        <v>0</v>
      </c>
    </row>
    <row r="595" spans="1:9" ht="13.5" hidden="1" thickBot="1" x14ac:dyDescent="0.25">
      <c r="A595" s="36" t="s">
        <v>51</v>
      </c>
      <c r="B595" s="136" t="s">
        <v>52</v>
      </c>
      <c r="C595" s="38">
        <v>0</v>
      </c>
      <c r="D595" s="38"/>
      <c r="E595" s="38">
        <f t="shared" si="319"/>
        <v>0</v>
      </c>
      <c r="F595" s="38"/>
      <c r="G595" s="38"/>
      <c r="H595" s="39"/>
      <c r="I595" s="13">
        <f t="shared" si="305"/>
        <v>0</v>
      </c>
    </row>
    <row r="596" spans="1:9" s="3" customFormat="1" ht="13.5" hidden="1" thickBot="1" x14ac:dyDescent="0.25">
      <c r="A596" s="36" t="s">
        <v>18</v>
      </c>
      <c r="B596" s="136" t="s">
        <v>53</v>
      </c>
      <c r="C596" s="98">
        <v>0</v>
      </c>
      <c r="D596" s="98"/>
      <c r="E596" s="41">
        <f t="shared" si="319"/>
        <v>0</v>
      </c>
      <c r="F596" s="41"/>
      <c r="G596" s="41"/>
      <c r="H596" s="42"/>
      <c r="I596" s="71">
        <f t="shared" si="305"/>
        <v>0</v>
      </c>
    </row>
    <row r="597" spans="1:9" ht="13.5" hidden="1" thickBot="1" x14ac:dyDescent="0.25">
      <c r="A597" s="36" t="s">
        <v>20</v>
      </c>
      <c r="B597" s="137" t="s">
        <v>54</v>
      </c>
      <c r="C597" s="38">
        <v>0</v>
      </c>
      <c r="D597" s="38"/>
      <c r="E597" s="38">
        <f t="shared" si="319"/>
        <v>0</v>
      </c>
      <c r="F597" s="38"/>
      <c r="G597" s="38"/>
      <c r="H597" s="39"/>
      <c r="I597" s="13">
        <f t="shared" si="305"/>
        <v>0</v>
      </c>
    </row>
    <row r="598" spans="1:9" s="3" customFormat="1" ht="13.5" hidden="1" thickBot="1" x14ac:dyDescent="0.25">
      <c r="A598" s="60" t="s">
        <v>55</v>
      </c>
      <c r="B598" s="61" t="s">
        <v>56</v>
      </c>
      <c r="C598" s="45">
        <v>0</v>
      </c>
      <c r="D598" s="45">
        <f t="shared" ref="D598:H598" si="320">SUM(D602,D603,D604)</f>
        <v>0</v>
      </c>
      <c r="E598" s="45">
        <f t="shared" si="320"/>
        <v>0</v>
      </c>
      <c r="F598" s="45">
        <f t="shared" si="320"/>
        <v>0</v>
      </c>
      <c r="G598" s="45">
        <f t="shared" si="320"/>
        <v>0</v>
      </c>
      <c r="H598" s="46">
        <f t="shared" si="320"/>
        <v>0</v>
      </c>
      <c r="I598" s="71">
        <f t="shared" si="305"/>
        <v>0</v>
      </c>
    </row>
    <row r="599" spans="1:9" s="3" customFormat="1" ht="13.5" hidden="1" thickBot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5"/>
        <v>0</v>
      </c>
    </row>
    <row r="600" spans="1:9" s="3" customFormat="1" ht="13.5" hidden="1" thickBot="1" x14ac:dyDescent="0.25">
      <c r="A600" s="64" t="s">
        <v>49</v>
      </c>
      <c r="B600" s="65"/>
      <c r="C600" s="45">
        <v>0</v>
      </c>
      <c r="D600" s="45">
        <f t="shared" ref="D600:H600" si="321">D602+D603+D604-D601</f>
        <v>0</v>
      </c>
      <c r="E600" s="45">
        <f t="shared" si="321"/>
        <v>0</v>
      </c>
      <c r="F600" s="45">
        <f t="shared" si="321"/>
        <v>0</v>
      </c>
      <c r="G600" s="45">
        <f t="shared" si="321"/>
        <v>0</v>
      </c>
      <c r="H600" s="46">
        <f t="shared" si="321"/>
        <v>0</v>
      </c>
      <c r="I600" s="71">
        <f t="shared" si="305"/>
        <v>0</v>
      </c>
    </row>
    <row r="601" spans="1:9" s="3" customFormat="1" ht="13.5" hidden="1" thickBot="1" x14ac:dyDescent="0.25">
      <c r="A601" s="64" t="s">
        <v>50</v>
      </c>
      <c r="B601" s="65"/>
      <c r="C601" s="45">
        <v>0</v>
      </c>
      <c r="D601" s="45"/>
      <c r="E601" s="45">
        <f t="shared" ref="E601:E604" si="322">C601+D601</f>
        <v>0</v>
      </c>
      <c r="F601" s="45"/>
      <c r="G601" s="45"/>
      <c r="H601" s="46"/>
      <c r="I601" s="71">
        <f t="shared" si="305"/>
        <v>0</v>
      </c>
    </row>
    <row r="602" spans="1:9" s="3" customFormat="1" ht="13.5" hidden="1" thickBot="1" x14ac:dyDescent="0.25">
      <c r="A602" s="36" t="s">
        <v>57</v>
      </c>
      <c r="B602" s="137" t="s">
        <v>58</v>
      </c>
      <c r="C602" s="41">
        <v>0</v>
      </c>
      <c r="D602" s="41"/>
      <c r="E602" s="41">
        <f t="shared" si="322"/>
        <v>0</v>
      </c>
      <c r="F602" s="41"/>
      <c r="G602" s="41"/>
      <c r="H602" s="42"/>
      <c r="I602" s="71">
        <f t="shared" si="305"/>
        <v>0</v>
      </c>
    </row>
    <row r="603" spans="1:9" s="3" customFormat="1" ht="13.5" hidden="1" thickBot="1" x14ac:dyDescent="0.25">
      <c r="A603" s="36" t="s">
        <v>59</v>
      </c>
      <c r="B603" s="137" t="s">
        <v>60</v>
      </c>
      <c r="C603" s="41">
        <v>0</v>
      </c>
      <c r="D603" s="41"/>
      <c r="E603" s="41">
        <f t="shared" si="322"/>
        <v>0</v>
      </c>
      <c r="F603" s="41"/>
      <c r="G603" s="41"/>
      <c r="H603" s="42"/>
      <c r="I603" s="71">
        <f t="shared" si="305"/>
        <v>0</v>
      </c>
    </row>
    <row r="604" spans="1:9" s="3" customFormat="1" ht="13.5" hidden="1" thickBot="1" x14ac:dyDescent="0.25">
      <c r="A604" s="36" t="s">
        <v>61</v>
      </c>
      <c r="B604" s="137" t="s">
        <v>62</v>
      </c>
      <c r="C604" s="41">
        <v>0</v>
      </c>
      <c r="D604" s="41"/>
      <c r="E604" s="41">
        <f t="shared" si="322"/>
        <v>0</v>
      </c>
      <c r="F604" s="41"/>
      <c r="G604" s="41"/>
      <c r="H604" s="42"/>
      <c r="I604" s="71">
        <f t="shared" si="305"/>
        <v>0</v>
      </c>
    </row>
    <row r="605" spans="1:9" s="3" customFormat="1" ht="13.5" hidden="1" thickBot="1" x14ac:dyDescent="0.25">
      <c r="A605" s="60" t="s">
        <v>63</v>
      </c>
      <c r="B605" s="67" t="s">
        <v>64</v>
      </c>
      <c r="C605" s="45">
        <v>0</v>
      </c>
      <c r="D605" s="45">
        <f t="shared" ref="D605:H605" si="323">SUM(D609,D610,D611)</f>
        <v>0</v>
      </c>
      <c r="E605" s="45">
        <f t="shared" si="323"/>
        <v>0</v>
      </c>
      <c r="F605" s="45">
        <f t="shared" si="323"/>
        <v>0</v>
      </c>
      <c r="G605" s="45">
        <f t="shared" si="323"/>
        <v>0</v>
      </c>
      <c r="H605" s="46">
        <f t="shared" si="323"/>
        <v>0</v>
      </c>
      <c r="I605" s="71">
        <f t="shared" si="305"/>
        <v>0</v>
      </c>
    </row>
    <row r="606" spans="1:9" s="3" customFormat="1" ht="13.5" hidden="1" thickBot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5"/>
        <v>0</v>
      </c>
    </row>
    <row r="607" spans="1:9" s="3" customFormat="1" ht="13.5" hidden="1" thickBot="1" x14ac:dyDescent="0.25">
      <c r="A607" s="64" t="s">
        <v>49</v>
      </c>
      <c r="B607" s="65"/>
      <c r="C607" s="45">
        <v>0</v>
      </c>
      <c r="D607" s="45">
        <f t="shared" ref="D607:H607" si="324">D609+D610+D611-D608</f>
        <v>0</v>
      </c>
      <c r="E607" s="45">
        <f t="shared" si="324"/>
        <v>0</v>
      </c>
      <c r="F607" s="45">
        <f t="shared" si="324"/>
        <v>0</v>
      </c>
      <c r="G607" s="45">
        <f t="shared" si="324"/>
        <v>0</v>
      </c>
      <c r="H607" s="46">
        <f t="shared" si="324"/>
        <v>0</v>
      </c>
      <c r="I607" s="71">
        <f t="shared" si="305"/>
        <v>0</v>
      </c>
    </row>
    <row r="608" spans="1:9" s="3" customFormat="1" ht="13.5" hidden="1" thickBot="1" x14ac:dyDescent="0.25">
      <c r="A608" s="64" t="s">
        <v>50</v>
      </c>
      <c r="B608" s="65"/>
      <c r="C608" s="45">
        <v>0</v>
      </c>
      <c r="D608" s="45"/>
      <c r="E608" s="45">
        <f t="shared" ref="E608:E611" si="325">C608+D608</f>
        <v>0</v>
      </c>
      <c r="F608" s="45"/>
      <c r="G608" s="45"/>
      <c r="H608" s="46"/>
      <c r="I608" s="71">
        <f t="shared" si="305"/>
        <v>0</v>
      </c>
    </row>
    <row r="609" spans="1:9" s="3" customFormat="1" ht="13.5" hidden="1" thickBot="1" x14ac:dyDescent="0.25">
      <c r="A609" s="36" t="s">
        <v>57</v>
      </c>
      <c r="B609" s="137" t="s">
        <v>65</v>
      </c>
      <c r="C609" s="41">
        <v>0</v>
      </c>
      <c r="D609" s="41"/>
      <c r="E609" s="41">
        <f t="shared" si="325"/>
        <v>0</v>
      </c>
      <c r="F609" s="41"/>
      <c r="G609" s="41"/>
      <c r="H609" s="42"/>
      <c r="I609" s="71">
        <f t="shared" si="305"/>
        <v>0</v>
      </c>
    </row>
    <row r="610" spans="1:9" s="3" customFormat="1" ht="13.5" hidden="1" thickBot="1" x14ac:dyDescent="0.25">
      <c r="A610" s="36" t="s">
        <v>59</v>
      </c>
      <c r="B610" s="137" t="s">
        <v>66</v>
      </c>
      <c r="C610" s="41">
        <v>0</v>
      </c>
      <c r="D610" s="41"/>
      <c r="E610" s="41">
        <f t="shared" si="325"/>
        <v>0</v>
      </c>
      <c r="F610" s="41"/>
      <c r="G610" s="41"/>
      <c r="H610" s="42"/>
      <c r="I610" s="71">
        <f t="shared" si="305"/>
        <v>0</v>
      </c>
    </row>
    <row r="611" spans="1:9" s="3" customFormat="1" ht="13.5" hidden="1" thickBot="1" x14ac:dyDescent="0.25">
      <c r="A611" s="36" t="s">
        <v>61</v>
      </c>
      <c r="B611" s="137" t="s">
        <v>67</v>
      </c>
      <c r="C611" s="41">
        <v>0</v>
      </c>
      <c r="D611" s="41"/>
      <c r="E611" s="41">
        <f t="shared" si="325"/>
        <v>0</v>
      </c>
      <c r="F611" s="41"/>
      <c r="G611" s="41"/>
      <c r="H611" s="42"/>
      <c r="I611" s="71">
        <f t="shared" si="305"/>
        <v>0</v>
      </c>
    </row>
    <row r="612" spans="1:9" s="3" customFormat="1" ht="13.5" hidden="1" thickBot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05"/>
        <v>0</v>
      </c>
    </row>
    <row r="613" spans="1:9" s="3" customFormat="1" ht="13.5" hidden="1" thickBot="1" x14ac:dyDescent="0.25">
      <c r="A613" s="60" t="s">
        <v>68</v>
      </c>
      <c r="B613" s="61">
        <v>71</v>
      </c>
      <c r="C613" s="45">
        <v>0</v>
      </c>
      <c r="D613" s="45">
        <f t="shared" ref="D613:H613" si="326">SUM(D614)</f>
        <v>0</v>
      </c>
      <c r="E613" s="45">
        <f t="shared" si="326"/>
        <v>0</v>
      </c>
      <c r="F613" s="45">
        <f t="shared" si="326"/>
        <v>0</v>
      </c>
      <c r="G613" s="45">
        <f t="shared" si="326"/>
        <v>0</v>
      </c>
      <c r="H613" s="46">
        <f t="shared" si="326"/>
        <v>0</v>
      </c>
      <c r="I613" s="71">
        <f t="shared" si="305"/>
        <v>0</v>
      </c>
    </row>
    <row r="614" spans="1:9" s="3" customFormat="1" ht="13.5" hidden="1" thickBot="1" x14ac:dyDescent="0.25">
      <c r="A614" s="50" t="s">
        <v>69</v>
      </c>
      <c r="B614" s="134" t="s">
        <v>70</v>
      </c>
      <c r="C614" s="41">
        <v>0</v>
      </c>
      <c r="D614" s="41"/>
      <c r="E614" s="41">
        <f>C614+D614</f>
        <v>0</v>
      </c>
      <c r="F614" s="41"/>
      <c r="G614" s="41"/>
      <c r="H614" s="42"/>
      <c r="I614" s="71">
        <f t="shared" si="305"/>
        <v>0</v>
      </c>
    </row>
    <row r="615" spans="1:9" s="3" customFormat="1" ht="13.5" hidden="1" thickBot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05"/>
        <v>0</v>
      </c>
    </row>
    <row r="616" spans="1:9" s="3" customFormat="1" ht="13.5" hidden="1" thickBot="1" x14ac:dyDescent="0.25">
      <c r="A616" s="48" t="s">
        <v>71</v>
      </c>
      <c r="B616" s="67" t="s">
        <v>72</v>
      </c>
      <c r="C616" s="45">
        <v>0</v>
      </c>
      <c r="D616" s="45"/>
      <c r="E616" s="45">
        <f>C616+D616</f>
        <v>0</v>
      </c>
      <c r="F616" s="45"/>
      <c r="G616" s="45"/>
      <c r="H616" s="46"/>
      <c r="I616" s="71">
        <f t="shared" si="305"/>
        <v>0</v>
      </c>
    </row>
    <row r="617" spans="1:9" s="3" customFormat="1" ht="13.5" hidden="1" thickBot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05"/>
        <v>0</v>
      </c>
    </row>
    <row r="618" spans="1:9" s="3" customFormat="1" ht="13.5" hidden="1" thickBot="1" x14ac:dyDescent="0.25">
      <c r="A618" s="48" t="s">
        <v>73</v>
      </c>
      <c r="B618" s="67"/>
      <c r="C618" s="45">
        <v>0</v>
      </c>
      <c r="D618" s="45">
        <f t="shared" ref="D618:H618" si="327">D565-D586</f>
        <v>0</v>
      </c>
      <c r="E618" s="45">
        <f t="shared" si="327"/>
        <v>0</v>
      </c>
      <c r="F618" s="45">
        <f t="shared" si="327"/>
        <v>0</v>
      </c>
      <c r="G618" s="45">
        <f t="shared" si="327"/>
        <v>0</v>
      </c>
      <c r="H618" s="46">
        <f t="shared" si="327"/>
        <v>0</v>
      </c>
      <c r="I618" s="71">
        <f t="shared" si="305"/>
        <v>0</v>
      </c>
    </row>
    <row r="619" spans="1:9" s="3" customFormat="1" ht="13.5" hidden="1" thickBot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05"/>
        <v>0</v>
      </c>
    </row>
    <row r="620" spans="1:9" s="5" customFormat="1" ht="26.25" hidden="1" thickBot="1" x14ac:dyDescent="0.25">
      <c r="A620" s="99" t="s">
        <v>98</v>
      </c>
      <c r="B620" s="100"/>
      <c r="C620" s="101">
        <v>0</v>
      </c>
      <c r="D620" s="101">
        <f t="shared" ref="D620:H620" si="328">D621</f>
        <v>0</v>
      </c>
      <c r="E620" s="101">
        <f t="shared" si="328"/>
        <v>0</v>
      </c>
      <c r="F620" s="101">
        <f t="shared" si="328"/>
        <v>0</v>
      </c>
      <c r="G620" s="101">
        <f t="shared" si="328"/>
        <v>0</v>
      </c>
      <c r="H620" s="102">
        <f t="shared" si="328"/>
        <v>0</v>
      </c>
      <c r="I620" s="71">
        <f t="shared" si="305"/>
        <v>0</v>
      </c>
    </row>
    <row r="621" spans="1:9" s="3" customFormat="1" ht="13.5" hidden="1" thickBot="1" x14ac:dyDescent="0.25">
      <c r="A621" s="111" t="s">
        <v>78</v>
      </c>
      <c r="B621" s="112"/>
      <c r="C621" s="117">
        <v>0</v>
      </c>
      <c r="D621" s="117">
        <f t="shared" ref="D621:H621" si="329">SUM(D622,D623,D624,D628)</f>
        <v>0</v>
      </c>
      <c r="E621" s="117">
        <f t="shared" si="329"/>
        <v>0</v>
      </c>
      <c r="F621" s="117">
        <f t="shared" si="329"/>
        <v>0</v>
      </c>
      <c r="G621" s="117">
        <f t="shared" si="329"/>
        <v>0</v>
      </c>
      <c r="H621" s="118">
        <f t="shared" si="329"/>
        <v>0</v>
      </c>
      <c r="I621" s="71">
        <f t="shared" si="305"/>
        <v>0</v>
      </c>
    </row>
    <row r="622" spans="1:9" s="3" customFormat="1" ht="13.5" hidden="1" thickBot="1" x14ac:dyDescent="0.25">
      <c r="A622" s="36" t="s">
        <v>12</v>
      </c>
      <c r="B622" s="37"/>
      <c r="C622" s="41">
        <v>0</v>
      </c>
      <c r="D622" s="41"/>
      <c r="E622" s="41">
        <f>SUM(C622,D622)</f>
        <v>0</v>
      </c>
      <c r="F622" s="41"/>
      <c r="G622" s="41"/>
      <c r="H622" s="42"/>
      <c r="I622" s="71">
        <f t="shared" si="305"/>
        <v>0</v>
      </c>
    </row>
    <row r="623" spans="1:9" s="3" customFormat="1" ht="13.5" hidden="1" thickBot="1" x14ac:dyDescent="0.25">
      <c r="A623" s="36" t="s">
        <v>13</v>
      </c>
      <c r="B623" s="40"/>
      <c r="C623" s="41">
        <v>0</v>
      </c>
      <c r="D623" s="41"/>
      <c r="E623" s="41">
        <f t="shared" ref="E623:E627" si="330">SUM(C623,D623)</f>
        <v>0</v>
      </c>
      <c r="F623" s="41"/>
      <c r="G623" s="41"/>
      <c r="H623" s="42"/>
      <c r="I623" s="71">
        <f t="shared" si="305"/>
        <v>0</v>
      </c>
    </row>
    <row r="624" spans="1:9" s="3" customFormat="1" ht="13.5" hidden="1" thickBot="1" x14ac:dyDescent="0.25">
      <c r="A624" s="43" t="s">
        <v>79</v>
      </c>
      <c r="B624" s="44" t="s">
        <v>15</v>
      </c>
      <c r="C624" s="45">
        <v>0</v>
      </c>
      <c r="D624" s="45">
        <f>SUM(D625:D627)</f>
        <v>0</v>
      </c>
      <c r="E624" s="45">
        <f t="shared" si="330"/>
        <v>0</v>
      </c>
      <c r="F624" s="45">
        <f t="shared" ref="F624:H624" si="331">SUM(F625:F627)</f>
        <v>0</v>
      </c>
      <c r="G624" s="45">
        <f t="shared" si="331"/>
        <v>0</v>
      </c>
      <c r="H624" s="46">
        <f t="shared" si="331"/>
        <v>0</v>
      </c>
      <c r="I624" s="71">
        <f t="shared" si="305"/>
        <v>0</v>
      </c>
    </row>
    <row r="625" spans="1:9" s="3" customFormat="1" ht="13.5" hidden="1" thickBot="1" x14ac:dyDescent="0.25">
      <c r="A625" s="47" t="s">
        <v>16</v>
      </c>
      <c r="B625" s="37" t="s">
        <v>17</v>
      </c>
      <c r="C625" s="41">
        <v>0</v>
      </c>
      <c r="D625" s="41"/>
      <c r="E625" s="41">
        <f t="shared" si="330"/>
        <v>0</v>
      </c>
      <c r="F625" s="41"/>
      <c r="G625" s="41"/>
      <c r="H625" s="42"/>
      <c r="I625" s="71">
        <f t="shared" si="305"/>
        <v>0</v>
      </c>
    </row>
    <row r="626" spans="1:9" s="3" customFormat="1" ht="13.5" hidden="1" thickBot="1" x14ac:dyDescent="0.25">
      <c r="A626" s="47" t="s">
        <v>18</v>
      </c>
      <c r="B626" s="37" t="s">
        <v>19</v>
      </c>
      <c r="C626" s="41">
        <v>0</v>
      </c>
      <c r="D626" s="41"/>
      <c r="E626" s="41">
        <f t="shared" si="330"/>
        <v>0</v>
      </c>
      <c r="F626" s="41"/>
      <c r="G626" s="41"/>
      <c r="H626" s="42"/>
      <c r="I626" s="71">
        <f t="shared" ref="I626:I692" si="332">SUM(E626:H626)</f>
        <v>0</v>
      </c>
    </row>
    <row r="627" spans="1:9" s="3" customFormat="1" ht="13.5" hidden="1" thickBot="1" x14ac:dyDescent="0.25">
      <c r="A627" s="47" t="s">
        <v>20</v>
      </c>
      <c r="B627" s="37" t="s">
        <v>21</v>
      </c>
      <c r="C627" s="41">
        <v>0</v>
      </c>
      <c r="D627" s="41"/>
      <c r="E627" s="41">
        <f t="shared" si="330"/>
        <v>0</v>
      </c>
      <c r="F627" s="41"/>
      <c r="G627" s="41"/>
      <c r="H627" s="42"/>
      <c r="I627" s="71">
        <f t="shared" si="332"/>
        <v>0</v>
      </c>
    </row>
    <row r="628" spans="1:9" s="3" customFormat="1" ht="26.25" hidden="1" thickBot="1" x14ac:dyDescent="0.25">
      <c r="A628" s="43" t="s">
        <v>22</v>
      </c>
      <c r="B628" s="44" t="s">
        <v>23</v>
      </c>
      <c r="C628" s="45">
        <v>0</v>
      </c>
      <c r="D628" s="45">
        <f t="shared" ref="D628:H628" si="333">SUM(D629,D633,D637)</f>
        <v>0</v>
      </c>
      <c r="E628" s="45">
        <f t="shared" si="333"/>
        <v>0</v>
      </c>
      <c r="F628" s="45">
        <f t="shared" si="333"/>
        <v>0</v>
      </c>
      <c r="G628" s="45">
        <f t="shared" si="333"/>
        <v>0</v>
      </c>
      <c r="H628" s="46">
        <f t="shared" si="333"/>
        <v>0</v>
      </c>
      <c r="I628" s="71">
        <f t="shared" si="332"/>
        <v>0</v>
      </c>
    </row>
    <row r="629" spans="1:9" s="3" customFormat="1" ht="13.5" hidden="1" thickBot="1" x14ac:dyDescent="0.25">
      <c r="A629" s="48" t="s">
        <v>24</v>
      </c>
      <c r="B629" s="49" t="s">
        <v>25</v>
      </c>
      <c r="C629" s="45">
        <v>0</v>
      </c>
      <c r="D629" s="45">
        <f t="shared" ref="D629:H629" si="334">SUM(D630:D632)</f>
        <v>0</v>
      </c>
      <c r="E629" s="45">
        <f t="shared" si="334"/>
        <v>0</v>
      </c>
      <c r="F629" s="45">
        <f t="shared" si="334"/>
        <v>0</v>
      </c>
      <c r="G629" s="45">
        <f t="shared" si="334"/>
        <v>0</v>
      </c>
      <c r="H629" s="46">
        <f t="shared" si="334"/>
        <v>0</v>
      </c>
      <c r="I629" s="71">
        <f t="shared" si="332"/>
        <v>0</v>
      </c>
    </row>
    <row r="630" spans="1:9" s="3" customFormat="1" ht="13.5" hidden="1" thickBot="1" x14ac:dyDescent="0.25">
      <c r="A630" s="50" t="s">
        <v>26</v>
      </c>
      <c r="B630" s="51" t="s">
        <v>27</v>
      </c>
      <c r="C630" s="41">
        <v>0</v>
      </c>
      <c r="D630" s="41"/>
      <c r="E630" s="41">
        <f t="shared" ref="E630:E632" si="335">SUM(C630,D630)</f>
        <v>0</v>
      </c>
      <c r="F630" s="41"/>
      <c r="G630" s="41"/>
      <c r="H630" s="42"/>
      <c r="I630" s="71">
        <f t="shared" si="332"/>
        <v>0</v>
      </c>
    </row>
    <row r="631" spans="1:9" s="3" customFormat="1" ht="13.5" hidden="1" thickBot="1" x14ac:dyDescent="0.25">
      <c r="A631" s="50" t="s">
        <v>28</v>
      </c>
      <c r="B631" s="52" t="s">
        <v>29</v>
      </c>
      <c r="C631" s="41">
        <v>0</v>
      </c>
      <c r="D631" s="41"/>
      <c r="E631" s="41">
        <f t="shared" si="335"/>
        <v>0</v>
      </c>
      <c r="F631" s="41"/>
      <c r="G631" s="41"/>
      <c r="H631" s="42"/>
      <c r="I631" s="71">
        <f t="shared" si="332"/>
        <v>0</v>
      </c>
    </row>
    <row r="632" spans="1:9" s="3" customFormat="1" ht="13.5" hidden="1" thickBot="1" x14ac:dyDescent="0.25">
      <c r="A632" s="50" t="s">
        <v>30</v>
      </c>
      <c r="B632" s="52" t="s">
        <v>31</v>
      </c>
      <c r="C632" s="41">
        <v>0</v>
      </c>
      <c r="D632" s="41"/>
      <c r="E632" s="41">
        <f t="shared" si="335"/>
        <v>0</v>
      </c>
      <c r="F632" s="41"/>
      <c r="G632" s="41"/>
      <c r="H632" s="42"/>
      <c r="I632" s="71">
        <f t="shared" si="332"/>
        <v>0</v>
      </c>
    </row>
    <row r="633" spans="1:9" s="3" customFormat="1" ht="13.5" hidden="1" thickBot="1" x14ac:dyDescent="0.25">
      <c r="A633" s="48" t="s">
        <v>32</v>
      </c>
      <c r="B633" s="53" t="s">
        <v>33</v>
      </c>
      <c r="C633" s="45">
        <v>0</v>
      </c>
      <c r="D633" s="45">
        <f t="shared" ref="D633:H633" si="336">SUM(D634:D636)</f>
        <v>0</v>
      </c>
      <c r="E633" s="45">
        <f t="shared" si="336"/>
        <v>0</v>
      </c>
      <c r="F633" s="45">
        <f t="shared" si="336"/>
        <v>0</v>
      </c>
      <c r="G633" s="45">
        <f t="shared" si="336"/>
        <v>0</v>
      </c>
      <c r="H633" s="46">
        <f t="shared" si="336"/>
        <v>0</v>
      </c>
      <c r="I633" s="71">
        <f t="shared" si="332"/>
        <v>0</v>
      </c>
    </row>
    <row r="634" spans="1:9" s="3" customFormat="1" ht="13.5" hidden="1" thickBot="1" x14ac:dyDescent="0.25">
      <c r="A634" s="50" t="s">
        <v>26</v>
      </c>
      <c r="B634" s="52" t="s">
        <v>34</v>
      </c>
      <c r="C634" s="41">
        <v>0</v>
      </c>
      <c r="D634" s="41"/>
      <c r="E634" s="41">
        <f t="shared" ref="E634:E636" si="337">SUM(C634,D634)</f>
        <v>0</v>
      </c>
      <c r="F634" s="41"/>
      <c r="G634" s="41"/>
      <c r="H634" s="42"/>
      <c r="I634" s="71">
        <f t="shared" si="332"/>
        <v>0</v>
      </c>
    </row>
    <row r="635" spans="1:9" s="3" customFormat="1" ht="13.5" hidden="1" thickBot="1" x14ac:dyDescent="0.25">
      <c r="A635" s="50" t="s">
        <v>28</v>
      </c>
      <c r="B635" s="52" t="s">
        <v>35</v>
      </c>
      <c r="C635" s="41">
        <v>0</v>
      </c>
      <c r="D635" s="41"/>
      <c r="E635" s="41">
        <f t="shared" si="337"/>
        <v>0</v>
      </c>
      <c r="F635" s="41"/>
      <c r="G635" s="41"/>
      <c r="H635" s="42"/>
      <c r="I635" s="71">
        <f t="shared" si="332"/>
        <v>0</v>
      </c>
    </row>
    <row r="636" spans="1:9" s="3" customFormat="1" ht="13.5" hidden="1" thickBot="1" x14ac:dyDescent="0.25">
      <c r="A636" s="50" t="s">
        <v>30</v>
      </c>
      <c r="B636" s="52" t="s">
        <v>36</v>
      </c>
      <c r="C636" s="41">
        <v>0</v>
      </c>
      <c r="D636" s="41"/>
      <c r="E636" s="41">
        <f t="shared" si="337"/>
        <v>0</v>
      </c>
      <c r="F636" s="41"/>
      <c r="G636" s="41"/>
      <c r="H636" s="42"/>
      <c r="I636" s="71">
        <f t="shared" si="332"/>
        <v>0</v>
      </c>
    </row>
    <row r="637" spans="1:9" s="3" customFormat="1" ht="13.5" hidden="1" thickBot="1" x14ac:dyDescent="0.25">
      <c r="A637" s="48" t="s">
        <v>37</v>
      </c>
      <c r="B637" s="53" t="s">
        <v>38</v>
      </c>
      <c r="C637" s="45">
        <v>0</v>
      </c>
      <c r="D637" s="45">
        <f t="shared" ref="D637:H637" si="338">SUM(D638:D640)</f>
        <v>0</v>
      </c>
      <c r="E637" s="45">
        <f t="shared" si="338"/>
        <v>0</v>
      </c>
      <c r="F637" s="45">
        <f t="shared" si="338"/>
        <v>0</v>
      </c>
      <c r="G637" s="45">
        <f t="shared" si="338"/>
        <v>0</v>
      </c>
      <c r="H637" s="46">
        <f t="shared" si="338"/>
        <v>0</v>
      </c>
      <c r="I637" s="71">
        <f t="shared" si="332"/>
        <v>0</v>
      </c>
    </row>
    <row r="638" spans="1:9" s="3" customFormat="1" ht="13.5" hidden="1" thickBot="1" x14ac:dyDescent="0.25">
      <c r="A638" s="50" t="s">
        <v>26</v>
      </c>
      <c r="B638" s="52" t="s">
        <v>39</v>
      </c>
      <c r="C638" s="41">
        <v>0</v>
      </c>
      <c r="D638" s="41"/>
      <c r="E638" s="41">
        <f t="shared" ref="E638:E640" si="339">SUM(C638,D638)</f>
        <v>0</v>
      </c>
      <c r="F638" s="41"/>
      <c r="G638" s="41"/>
      <c r="H638" s="42"/>
      <c r="I638" s="71">
        <f t="shared" si="332"/>
        <v>0</v>
      </c>
    </row>
    <row r="639" spans="1:9" s="3" customFormat="1" ht="13.5" hidden="1" thickBot="1" x14ac:dyDescent="0.25">
      <c r="A639" s="50" t="s">
        <v>28</v>
      </c>
      <c r="B639" s="52" t="s">
        <v>40</v>
      </c>
      <c r="C639" s="41">
        <v>0</v>
      </c>
      <c r="D639" s="41"/>
      <c r="E639" s="41">
        <f t="shared" si="339"/>
        <v>0</v>
      </c>
      <c r="F639" s="41"/>
      <c r="G639" s="41"/>
      <c r="H639" s="42"/>
      <c r="I639" s="71">
        <f t="shared" si="332"/>
        <v>0</v>
      </c>
    </row>
    <row r="640" spans="1:9" s="3" customFormat="1" ht="13.5" hidden="1" thickBot="1" x14ac:dyDescent="0.25">
      <c r="A640" s="50" t="s">
        <v>30</v>
      </c>
      <c r="B640" s="52" t="s">
        <v>41</v>
      </c>
      <c r="C640" s="41">
        <v>0</v>
      </c>
      <c r="D640" s="41"/>
      <c r="E640" s="41">
        <f t="shared" si="339"/>
        <v>0</v>
      </c>
      <c r="F640" s="41"/>
      <c r="G640" s="41"/>
      <c r="H640" s="42"/>
      <c r="I640" s="71">
        <f t="shared" si="332"/>
        <v>0</v>
      </c>
    </row>
    <row r="641" spans="1:9" s="3" customFormat="1" ht="13.5" hidden="1" thickBot="1" x14ac:dyDescent="0.25">
      <c r="A641" s="111" t="s">
        <v>76</v>
      </c>
      <c r="B641" s="112"/>
      <c r="C641" s="105">
        <v>0</v>
      </c>
      <c r="D641" s="105">
        <f>SUM(D642,D645,D671,D668)</f>
        <v>0</v>
      </c>
      <c r="E641" s="105">
        <f t="shared" ref="E641:H641" si="340">SUM(E642,E645,E671,E668)</f>
        <v>0</v>
      </c>
      <c r="F641" s="105">
        <f t="shared" si="340"/>
        <v>0</v>
      </c>
      <c r="G641" s="105">
        <f t="shared" si="340"/>
        <v>0</v>
      </c>
      <c r="H641" s="106">
        <f t="shared" si="340"/>
        <v>0</v>
      </c>
      <c r="I641" s="71">
        <f t="shared" si="332"/>
        <v>0</v>
      </c>
    </row>
    <row r="642" spans="1:9" s="3" customFormat="1" ht="13.5" hidden="1" thickBot="1" x14ac:dyDescent="0.25">
      <c r="A642" s="60" t="s">
        <v>43</v>
      </c>
      <c r="B642" s="61">
        <v>20</v>
      </c>
      <c r="C642" s="45">
        <v>0</v>
      </c>
      <c r="D642" s="45">
        <f t="shared" ref="D642:H642" si="341">SUM(D643)</f>
        <v>0</v>
      </c>
      <c r="E642" s="45">
        <f t="shared" si="341"/>
        <v>0</v>
      </c>
      <c r="F642" s="45">
        <f t="shared" si="341"/>
        <v>0</v>
      </c>
      <c r="G642" s="45">
        <f t="shared" si="341"/>
        <v>0</v>
      </c>
      <c r="H642" s="46">
        <f t="shared" si="341"/>
        <v>0</v>
      </c>
      <c r="I642" s="71">
        <f t="shared" si="332"/>
        <v>0</v>
      </c>
    </row>
    <row r="643" spans="1:9" s="3" customFormat="1" ht="13.5" hidden="1" thickBot="1" x14ac:dyDescent="0.25">
      <c r="A643" s="50" t="s">
        <v>87</v>
      </c>
      <c r="B643" s="134" t="s">
        <v>88</v>
      </c>
      <c r="C643" s="41">
        <v>0</v>
      </c>
      <c r="D643" s="41"/>
      <c r="E643" s="41">
        <f>C643+D643</f>
        <v>0</v>
      </c>
      <c r="F643" s="41"/>
      <c r="G643" s="41"/>
      <c r="H643" s="42"/>
      <c r="I643" s="71">
        <f t="shared" si="332"/>
        <v>0</v>
      </c>
    </row>
    <row r="644" spans="1:9" s="3" customFormat="1" ht="13.5" hidden="1" thickBot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32"/>
        <v>0</v>
      </c>
    </row>
    <row r="645" spans="1:9" s="3" customFormat="1" ht="26.25" hidden="1" thickBot="1" x14ac:dyDescent="0.25">
      <c r="A645" s="135" t="s">
        <v>46</v>
      </c>
      <c r="B645" s="62">
        <v>60</v>
      </c>
      <c r="C645" s="45">
        <v>0</v>
      </c>
      <c r="D645" s="45">
        <f t="shared" ref="D645:H645" si="342">SUM(D646,D653,D660)</f>
        <v>0</v>
      </c>
      <c r="E645" s="45">
        <f t="shared" si="342"/>
        <v>0</v>
      </c>
      <c r="F645" s="45">
        <f t="shared" si="342"/>
        <v>0</v>
      </c>
      <c r="G645" s="45">
        <f t="shared" si="342"/>
        <v>0</v>
      </c>
      <c r="H645" s="46">
        <f t="shared" si="342"/>
        <v>0</v>
      </c>
      <c r="I645" s="71">
        <f t="shared" si="332"/>
        <v>0</v>
      </c>
    </row>
    <row r="646" spans="1:9" s="3" customFormat="1" ht="26.25" hidden="1" thickBot="1" x14ac:dyDescent="0.25">
      <c r="A646" s="60" t="s">
        <v>47</v>
      </c>
      <c r="B646" s="63">
        <v>60</v>
      </c>
      <c r="C646" s="45">
        <v>0</v>
      </c>
      <c r="D646" s="45">
        <f t="shared" ref="D646:H646" si="343">SUM(D650,D651,D652)</f>
        <v>0</v>
      </c>
      <c r="E646" s="45">
        <f t="shared" si="343"/>
        <v>0</v>
      </c>
      <c r="F646" s="45">
        <f t="shared" si="343"/>
        <v>0</v>
      </c>
      <c r="G646" s="45">
        <f t="shared" si="343"/>
        <v>0</v>
      </c>
      <c r="H646" s="46">
        <f t="shared" si="343"/>
        <v>0</v>
      </c>
      <c r="I646" s="71">
        <f t="shared" si="332"/>
        <v>0</v>
      </c>
    </row>
    <row r="647" spans="1:9" s="3" customFormat="1" ht="13.5" hidden="1" thickBot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2"/>
        <v>0</v>
      </c>
    </row>
    <row r="648" spans="1:9" s="3" customFormat="1" ht="13.5" hidden="1" thickBot="1" x14ac:dyDescent="0.25">
      <c r="A648" s="64" t="s">
        <v>49</v>
      </c>
      <c r="B648" s="65"/>
      <c r="C648" s="45">
        <v>0</v>
      </c>
      <c r="D648" s="45">
        <f t="shared" ref="D648:H648" si="344">D650+D651+D652-D649</f>
        <v>0</v>
      </c>
      <c r="E648" s="45">
        <f t="shared" si="344"/>
        <v>0</v>
      </c>
      <c r="F648" s="45">
        <f t="shared" si="344"/>
        <v>0</v>
      </c>
      <c r="G648" s="45">
        <f t="shared" si="344"/>
        <v>0</v>
      </c>
      <c r="H648" s="46">
        <f t="shared" si="344"/>
        <v>0</v>
      </c>
      <c r="I648" s="71">
        <f t="shared" si="332"/>
        <v>0</v>
      </c>
    </row>
    <row r="649" spans="1:9" s="3" customFormat="1" ht="13.5" hidden="1" thickBot="1" x14ac:dyDescent="0.25">
      <c r="A649" s="64" t="s">
        <v>50</v>
      </c>
      <c r="B649" s="65"/>
      <c r="C649" s="45">
        <v>0</v>
      </c>
      <c r="D649" s="45"/>
      <c r="E649" s="45">
        <f t="shared" ref="E649:E652" si="345">C649+D649</f>
        <v>0</v>
      </c>
      <c r="F649" s="45"/>
      <c r="G649" s="45"/>
      <c r="H649" s="46"/>
      <c r="I649" s="71">
        <f t="shared" si="332"/>
        <v>0</v>
      </c>
    </row>
    <row r="650" spans="1:9" s="3" customFormat="1" ht="13.5" hidden="1" thickBot="1" x14ac:dyDescent="0.25">
      <c r="A650" s="36" t="s">
        <v>51</v>
      </c>
      <c r="B650" s="136" t="s">
        <v>52</v>
      </c>
      <c r="C650" s="41">
        <v>0</v>
      </c>
      <c r="D650" s="41"/>
      <c r="E650" s="41">
        <f t="shared" si="345"/>
        <v>0</v>
      </c>
      <c r="F650" s="41"/>
      <c r="G650" s="41"/>
      <c r="H650" s="42"/>
      <c r="I650" s="71">
        <f t="shared" si="332"/>
        <v>0</v>
      </c>
    </row>
    <row r="651" spans="1:9" s="3" customFormat="1" ht="13.5" hidden="1" thickBot="1" x14ac:dyDescent="0.25">
      <c r="A651" s="36" t="s">
        <v>18</v>
      </c>
      <c r="B651" s="136" t="s">
        <v>53</v>
      </c>
      <c r="C651" s="41">
        <v>0</v>
      </c>
      <c r="D651" s="41"/>
      <c r="E651" s="41">
        <f t="shared" si="345"/>
        <v>0</v>
      </c>
      <c r="F651" s="41"/>
      <c r="G651" s="41"/>
      <c r="H651" s="42"/>
      <c r="I651" s="71">
        <f t="shared" si="332"/>
        <v>0</v>
      </c>
    </row>
    <row r="652" spans="1:9" s="3" customFormat="1" ht="13.5" hidden="1" thickBot="1" x14ac:dyDescent="0.25">
      <c r="A652" s="36" t="s">
        <v>20</v>
      </c>
      <c r="B652" s="137" t="s">
        <v>54</v>
      </c>
      <c r="C652" s="41">
        <v>0</v>
      </c>
      <c r="D652" s="41"/>
      <c r="E652" s="41">
        <f t="shared" si="345"/>
        <v>0</v>
      </c>
      <c r="F652" s="41"/>
      <c r="G652" s="41"/>
      <c r="H652" s="42"/>
      <c r="I652" s="71">
        <f t="shared" si="332"/>
        <v>0</v>
      </c>
    </row>
    <row r="653" spans="1:9" s="3" customFormat="1" ht="13.5" hidden="1" thickBot="1" x14ac:dyDescent="0.25">
      <c r="A653" s="60" t="s">
        <v>55</v>
      </c>
      <c r="B653" s="61" t="s">
        <v>56</v>
      </c>
      <c r="C653" s="45">
        <v>0</v>
      </c>
      <c r="D653" s="45">
        <f t="shared" ref="D653:H653" si="346">SUM(D657,D658,D659)</f>
        <v>0</v>
      </c>
      <c r="E653" s="45">
        <f t="shared" si="346"/>
        <v>0</v>
      </c>
      <c r="F653" s="45">
        <f t="shared" si="346"/>
        <v>0</v>
      </c>
      <c r="G653" s="45">
        <f t="shared" si="346"/>
        <v>0</v>
      </c>
      <c r="H653" s="46">
        <f t="shared" si="346"/>
        <v>0</v>
      </c>
      <c r="I653" s="71">
        <f t="shared" si="332"/>
        <v>0</v>
      </c>
    </row>
    <row r="654" spans="1:9" s="3" customFormat="1" ht="13.5" hidden="1" thickBot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2"/>
        <v>0</v>
      </c>
    </row>
    <row r="655" spans="1:9" s="3" customFormat="1" ht="13.5" hidden="1" thickBot="1" x14ac:dyDescent="0.25">
      <c r="A655" s="64" t="s">
        <v>49</v>
      </c>
      <c r="B655" s="65"/>
      <c r="C655" s="45">
        <v>0</v>
      </c>
      <c r="D655" s="45">
        <f t="shared" ref="D655:H655" si="347">D657+D658+D659-D656</f>
        <v>0</v>
      </c>
      <c r="E655" s="45">
        <f t="shared" si="347"/>
        <v>0</v>
      </c>
      <c r="F655" s="45">
        <f t="shared" si="347"/>
        <v>0</v>
      </c>
      <c r="G655" s="45">
        <f t="shared" si="347"/>
        <v>0</v>
      </c>
      <c r="H655" s="46">
        <f t="shared" si="347"/>
        <v>0</v>
      </c>
      <c r="I655" s="71">
        <f t="shared" si="332"/>
        <v>0</v>
      </c>
    </row>
    <row r="656" spans="1:9" s="3" customFormat="1" ht="13.5" hidden="1" thickBot="1" x14ac:dyDescent="0.25">
      <c r="A656" s="64" t="s">
        <v>50</v>
      </c>
      <c r="B656" s="65"/>
      <c r="C656" s="45">
        <v>0</v>
      </c>
      <c r="D656" s="45"/>
      <c r="E656" s="45">
        <f t="shared" ref="E656:E659" si="348">C656+D656</f>
        <v>0</v>
      </c>
      <c r="F656" s="45"/>
      <c r="G656" s="45"/>
      <c r="H656" s="46"/>
      <c r="I656" s="71">
        <f t="shared" si="332"/>
        <v>0</v>
      </c>
    </row>
    <row r="657" spans="1:9" s="3" customFormat="1" ht="13.5" hidden="1" thickBot="1" x14ac:dyDescent="0.25">
      <c r="A657" s="36" t="s">
        <v>57</v>
      </c>
      <c r="B657" s="137" t="s">
        <v>58</v>
      </c>
      <c r="C657" s="41">
        <v>0</v>
      </c>
      <c r="D657" s="41"/>
      <c r="E657" s="41">
        <f t="shared" si="348"/>
        <v>0</v>
      </c>
      <c r="F657" s="41"/>
      <c r="G657" s="41"/>
      <c r="H657" s="42"/>
      <c r="I657" s="71">
        <f t="shared" si="332"/>
        <v>0</v>
      </c>
    </row>
    <row r="658" spans="1:9" s="3" customFormat="1" ht="13.5" hidden="1" thickBot="1" x14ac:dyDescent="0.25">
      <c r="A658" s="36" t="s">
        <v>59</v>
      </c>
      <c r="B658" s="137" t="s">
        <v>60</v>
      </c>
      <c r="C658" s="41">
        <v>0</v>
      </c>
      <c r="D658" s="41"/>
      <c r="E658" s="41">
        <f t="shared" si="348"/>
        <v>0</v>
      </c>
      <c r="F658" s="41"/>
      <c r="G658" s="41"/>
      <c r="H658" s="42"/>
      <c r="I658" s="71">
        <f t="shared" si="332"/>
        <v>0</v>
      </c>
    </row>
    <row r="659" spans="1:9" s="3" customFormat="1" ht="13.5" hidden="1" thickBot="1" x14ac:dyDescent="0.25">
      <c r="A659" s="36" t="s">
        <v>61</v>
      </c>
      <c r="B659" s="137" t="s">
        <v>62</v>
      </c>
      <c r="C659" s="41">
        <v>0</v>
      </c>
      <c r="D659" s="41"/>
      <c r="E659" s="41">
        <f t="shared" si="348"/>
        <v>0</v>
      </c>
      <c r="F659" s="41"/>
      <c r="G659" s="41"/>
      <c r="H659" s="42"/>
      <c r="I659" s="71">
        <f t="shared" si="332"/>
        <v>0</v>
      </c>
    </row>
    <row r="660" spans="1:9" s="3" customFormat="1" ht="13.5" hidden="1" thickBot="1" x14ac:dyDescent="0.25">
      <c r="A660" s="60" t="s">
        <v>63</v>
      </c>
      <c r="B660" s="67" t="s">
        <v>64</v>
      </c>
      <c r="C660" s="45">
        <v>0</v>
      </c>
      <c r="D660" s="45">
        <f t="shared" ref="D660:H660" si="349">SUM(D664,D665,D666)</f>
        <v>0</v>
      </c>
      <c r="E660" s="45">
        <f t="shared" si="349"/>
        <v>0</v>
      </c>
      <c r="F660" s="45">
        <f t="shared" si="349"/>
        <v>0</v>
      </c>
      <c r="G660" s="45">
        <f t="shared" si="349"/>
        <v>0</v>
      </c>
      <c r="H660" s="46">
        <f t="shared" si="349"/>
        <v>0</v>
      </c>
      <c r="I660" s="71">
        <f t="shared" si="332"/>
        <v>0</v>
      </c>
    </row>
    <row r="661" spans="1:9" s="3" customFormat="1" ht="13.5" hidden="1" thickBot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2"/>
        <v>0</v>
      </c>
    </row>
    <row r="662" spans="1:9" s="3" customFormat="1" ht="13.5" hidden="1" thickBot="1" x14ac:dyDescent="0.25">
      <c r="A662" s="64" t="s">
        <v>49</v>
      </c>
      <c r="B662" s="65"/>
      <c r="C662" s="45">
        <v>0</v>
      </c>
      <c r="D662" s="45">
        <f t="shared" ref="D662:H662" si="350">D664+D665+D666-D663</f>
        <v>0</v>
      </c>
      <c r="E662" s="45">
        <f t="shared" si="350"/>
        <v>0</v>
      </c>
      <c r="F662" s="45">
        <f t="shared" si="350"/>
        <v>0</v>
      </c>
      <c r="G662" s="45">
        <f t="shared" si="350"/>
        <v>0</v>
      </c>
      <c r="H662" s="46">
        <f t="shared" si="350"/>
        <v>0</v>
      </c>
      <c r="I662" s="71">
        <f t="shared" si="332"/>
        <v>0</v>
      </c>
    </row>
    <row r="663" spans="1:9" s="3" customFormat="1" ht="13.5" hidden="1" thickBot="1" x14ac:dyDescent="0.25">
      <c r="A663" s="64" t="s">
        <v>50</v>
      </c>
      <c r="B663" s="65"/>
      <c r="C663" s="45">
        <v>0</v>
      </c>
      <c r="D663" s="45"/>
      <c r="E663" s="45">
        <f t="shared" ref="E663:E666" si="351">C663+D663</f>
        <v>0</v>
      </c>
      <c r="F663" s="45"/>
      <c r="G663" s="45"/>
      <c r="H663" s="46"/>
      <c r="I663" s="71">
        <f t="shared" si="332"/>
        <v>0</v>
      </c>
    </row>
    <row r="664" spans="1:9" s="3" customFormat="1" ht="13.5" hidden="1" thickBot="1" x14ac:dyDescent="0.25">
      <c r="A664" s="36" t="s">
        <v>57</v>
      </c>
      <c r="B664" s="137" t="s">
        <v>65</v>
      </c>
      <c r="C664" s="41">
        <v>0</v>
      </c>
      <c r="D664" s="41"/>
      <c r="E664" s="41">
        <f t="shared" si="351"/>
        <v>0</v>
      </c>
      <c r="F664" s="41"/>
      <c r="G664" s="41"/>
      <c r="H664" s="42"/>
      <c r="I664" s="71">
        <f t="shared" si="332"/>
        <v>0</v>
      </c>
    </row>
    <row r="665" spans="1:9" s="3" customFormat="1" ht="13.5" hidden="1" thickBot="1" x14ac:dyDescent="0.25">
      <c r="A665" s="36" t="s">
        <v>59</v>
      </c>
      <c r="B665" s="137" t="s">
        <v>66</v>
      </c>
      <c r="C665" s="41">
        <v>0</v>
      </c>
      <c r="D665" s="41"/>
      <c r="E665" s="41">
        <f t="shared" si="351"/>
        <v>0</v>
      </c>
      <c r="F665" s="41"/>
      <c r="G665" s="41"/>
      <c r="H665" s="42"/>
      <c r="I665" s="71">
        <f t="shared" si="332"/>
        <v>0</v>
      </c>
    </row>
    <row r="666" spans="1:9" s="3" customFormat="1" ht="13.5" hidden="1" thickBot="1" x14ac:dyDescent="0.25">
      <c r="A666" s="36" t="s">
        <v>61</v>
      </c>
      <c r="B666" s="137" t="s">
        <v>67</v>
      </c>
      <c r="C666" s="41">
        <v>0</v>
      </c>
      <c r="D666" s="41"/>
      <c r="E666" s="41">
        <f t="shared" si="351"/>
        <v>0</v>
      </c>
      <c r="F666" s="41"/>
      <c r="G666" s="41"/>
      <c r="H666" s="42"/>
      <c r="I666" s="71">
        <f t="shared" si="332"/>
        <v>0</v>
      </c>
    </row>
    <row r="667" spans="1:9" s="3" customFormat="1" ht="13.5" hidden="1" thickBot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32"/>
        <v>0</v>
      </c>
    </row>
    <row r="668" spans="1:9" s="3" customFormat="1" ht="13.5" hidden="1" thickBot="1" x14ac:dyDescent="0.25">
      <c r="A668" s="60" t="s">
        <v>68</v>
      </c>
      <c r="B668" s="61">
        <v>71</v>
      </c>
      <c r="C668" s="45">
        <v>0</v>
      </c>
      <c r="D668" s="45">
        <f t="shared" ref="D668:H668" si="352">SUM(D669)</f>
        <v>0</v>
      </c>
      <c r="E668" s="45">
        <f t="shared" si="352"/>
        <v>0</v>
      </c>
      <c r="F668" s="45">
        <f t="shared" si="352"/>
        <v>0</v>
      </c>
      <c r="G668" s="45">
        <f t="shared" si="352"/>
        <v>0</v>
      </c>
      <c r="H668" s="46">
        <f t="shared" si="352"/>
        <v>0</v>
      </c>
      <c r="I668" s="71">
        <f t="shared" si="332"/>
        <v>0</v>
      </c>
    </row>
    <row r="669" spans="1:9" s="3" customFormat="1" ht="13.5" hidden="1" thickBot="1" x14ac:dyDescent="0.25">
      <c r="A669" s="50" t="s">
        <v>69</v>
      </c>
      <c r="B669" s="134" t="s">
        <v>70</v>
      </c>
      <c r="C669" s="41">
        <v>0</v>
      </c>
      <c r="D669" s="41"/>
      <c r="E669" s="41">
        <f>C669+D669</f>
        <v>0</v>
      </c>
      <c r="F669" s="41"/>
      <c r="G669" s="41"/>
      <c r="H669" s="42"/>
      <c r="I669" s="71">
        <f t="shared" si="332"/>
        <v>0</v>
      </c>
    </row>
    <row r="670" spans="1:9" s="3" customFormat="1" ht="13.5" hidden="1" thickBot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32"/>
        <v>0</v>
      </c>
    </row>
    <row r="671" spans="1:9" s="3" customFormat="1" ht="13.5" hidden="1" thickBot="1" x14ac:dyDescent="0.25">
      <c r="A671" s="48" t="s">
        <v>71</v>
      </c>
      <c r="B671" s="67" t="s">
        <v>72</v>
      </c>
      <c r="C671" s="45">
        <v>0</v>
      </c>
      <c r="D671" s="45"/>
      <c r="E671" s="45">
        <f>C671+D671</f>
        <v>0</v>
      </c>
      <c r="F671" s="45"/>
      <c r="G671" s="45"/>
      <c r="H671" s="46"/>
      <c r="I671" s="71">
        <f t="shared" si="332"/>
        <v>0</v>
      </c>
    </row>
    <row r="672" spans="1:9" s="3" customFormat="1" ht="13.5" hidden="1" thickBot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32"/>
        <v>0</v>
      </c>
    </row>
    <row r="673" spans="1:9" s="3" customFormat="1" ht="13.5" hidden="1" thickBot="1" x14ac:dyDescent="0.25">
      <c r="A673" s="48" t="s">
        <v>73</v>
      </c>
      <c r="B673" s="67"/>
      <c r="C673" s="45">
        <v>0</v>
      </c>
      <c r="D673" s="45">
        <f t="shared" ref="D673:H673" si="353">D620-D641</f>
        <v>0</v>
      </c>
      <c r="E673" s="45">
        <f t="shared" si="353"/>
        <v>0</v>
      </c>
      <c r="F673" s="45">
        <f t="shared" si="353"/>
        <v>0</v>
      </c>
      <c r="G673" s="45">
        <f t="shared" si="353"/>
        <v>0</v>
      </c>
      <c r="H673" s="46">
        <f t="shared" si="353"/>
        <v>0</v>
      </c>
      <c r="I673" s="71">
        <f t="shared" si="332"/>
        <v>0</v>
      </c>
    </row>
    <row r="674" spans="1:9" s="5" customFormat="1" ht="26.25" hidden="1" thickBot="1" x14ac:dyDescent="0.25">
      <c r="A674" s="99" t="s">
        <v>99</v>
      </c>
      <c r="B674" s="100"/>
      <c r="C674" s="101">
        <v>0</v>
      </c>
      <c r="D674" s="101">
        <f t="shared" ref="D674:H674" si="354">D675</f>
        <v>0</v>
      </c>
      <c r="E674" s="101">
        <f t="shared" si="354"/>
        <v>0</v>
      </c>
      <c r="F674" s="101">
        <f t="shared" si="354"/>
        <v>0</v>
      </c>
      <c r="G674" s="101">
        <f t="shared" si="354"/>
        <v>0</v>
      </c>
      <c r="H674" s="102">
        <f t="shared" si="354"/>
        <v>0</v>
      </c>
      <c r="I674" s="71">
        <f t="shared" si="332"/>
        <v>0</v>
      </c>
    </row>
    <row r="675" spans="1:9" s="3" customFormat="1" ht="13.5" hidden="1" thickBot="1" x14ac:dyDescent="0.25">
      <c r="A675" s="111" t="s">
        <v>78</v>
      </c>
      <c r="B675" s="112"/>
      <c r="C675" s="117">
        <v>0</v>
      </c>
      <c r="D675" s="117">
        <f t="shared" ref="D675:H675" si="355">SUM(D676,D677,D678,D682)</f>
        <v>0</v>
      </c>
      <c r="E675" s="117">
        <f t="shared" si="355"/>
        <v>0</v>
      </c>
      <c r="F675" s="117">
        <f t="shared" si="355"/>
        <v>0</v>
      </c>
      <c r="G675" s="117">
        <f t="shared" si="355"/>
        <v>0</v>
      </c>
      <c r="H675" s="118">
        <f t="shared" si="355"/>
        <v>0</v>
      </c>
      <c r="I675" s="71">
        <f t="shared" si="332"/>
        <v>0</v>
      </c>
    </row>
    <row r="676" spans="1:9" s="3" customFormat="1" ht="13.5" hidden="1" thickBot="1" x14ac:dyDescent="0.25">
      <c r="A676" s="36" t="s">
        <v>12</v>
      </c>
      <c r="B676" s="37"/>
      <c r="C676" s="41">
        <v>0</v>
      </c>
      <c r="D676" s="41"/>
      <c r="E676" s="41">
        <f>SUM(C676,D676)</f>
        <v>0</v>
      </c>
      <c r="F676" s="41"/>
      <c r="G676" s="41"/>
      <c r="H676" s="42"/>
      <c r="I676" s="71">
        <f t="shared" si="332"/>
        <v>0</v>
      </c>
    </row>
    <row r="677" spans="1:9" s="3" customFormat="1" ht="13.5" hidden="1" thickBot="1" x14ac:dyDescent="0.25">
      <c r="A677" s="36" t="s">
        <v>13</v>
      </c>
      <c r="B677" s="40"/>
      <c r="C677" s="41">
        <v>0</v>
      </c>
      <c r="D677" s="41"/>
      <c r="E677" s="41">
        <f t="shared" ref="E677:E681" si="356">SUM(C677,D677)</f>
        <v>0</v>
      </c>
      <c r="F677" s="41"/>
      <c r="G677" s="41"/>
      <c r="H677" s="42"/>
      <c r="I677" s="71">
        <f t="shared" si="332"/>
        <v>0</v>
      </c>
    </row>
    <row r="678" spans="1:9" s="3" customFormat="1" ht="13.5" hidden="1" thickBot="1" x14ac:dyDescent="0.25">
      <c r="A678" s="43" t="s">
        <v>79</v>
      </c>
      <c r="B678" s="44" t="s">
        <v>15</v>
      </c>
      <c r="C678" s="45">
        <v>0</v>
      </c>
      <c r="D678" s="45">
        <f>SUM(D679:D681)</f>
        <v>0</v>
      </c>
      <c r="E678" s="45">
        <f t="shared" si="356"/>
        <v>0</v>
      </c>
      <c r="F678" s="45">
        <f t="shared" ref="F678:H678" si="357">SUM(F679:F681)</f>
        <v>0</v>
      </c>
      <c r="G678" s="45">
        <f t="shared" si="357"/>
        <v>0</v>
      </c>
      <c r="H678" s="46">
        <f t="shared" si="357"/>
        <v>0</v>
      </c>
      <c r="I678" s="71">
        <f t="shared" si="332"/>
        <v>0</v>
      </c>
    </row>
    <row r="679" spans="1:9" s="3" customFormat="1" ht="13.5" hidden="1" thickBot="1" x14ac:dyDescent="0.25">
      <c r="A679" s="47" t="s">
        <v>16</v>
      </c>
      <c r="B679" s="37" t="s">
        <v>17</v>
      </c>
      <c r="C679" s="41">
        <v>0</v>
      </c>
      <c r="D679" s="41"/>
      <c r="E679" s="41">
        <f t="shared" si="356"/>
        <v>0</v>
      </c>
      <c r="F679" s="41"/>
      <c r="G679" s="41"/>
      <c r="H679" s="42"/>
      <c r="I679" s="71">
        <f t="shared" si="332"/>
        <v>0</v>
      </c>
    </row>
    <row r="680" spans="1:9" s="3" customFormat="1" ht="13.5" hidden="1" thickBot="1" x14ac:dyDescent="0.25">
      <c r="A680" s="47" t="s">
        <v>18</v>
      </c>
      <c r="B680" s="37" t="s">
        <v>19</v>
      </c>
      <c r="C680" s="41">
        <v>0</v>
      </c>
      <c r="D680" s="41"/>
      <c r="E680" s="41">
        <f t="shared" si="356"/>
        <v>0</v>
      </c>
      <c r="F680" s="41"/>
      <c r="G680" s="41"/>
      <c r="H680" s="42"/>
      <c r="I680" s="71">
        <f t="shared" si="332"/>
        <v>0</v>
      </c>
    </row>
    <row r="681" spans="1:9" s="3" customFormat="1" ht="13.5" hidden="1" thickBot="1" x14ac:dyDescent="0.25">
      <c r="A681" s="47" t="s">
        <v>20</v>
      </c>
      <c r="B681" s="37" t="s">
        <v>21</v>
      </c>
      <c r="C681" s="41">
        <v>0</v>
      </c>
      <c r="D681" s="41"/>
      <c r="E681" s="41">
        <f t="shared" si="356"/>
        <v>0</v>
      </c>
      <c r="F681" s="41"/>
      <c r="G681" s="41"/>
      <c r="H681" s="42"/>
      <c r="I681" s="71">
        <f t="shared" si="332"/>
        <v>0</v>
      </c>
    </row>
    <row r="682" spans="1:9" s="3" customFormat="1" ht="26.25" hidden="1" thickBot="1" x14ac:dyDescent="0.25">
      <c r="A682" s="43" t="s">
        <v>22</v>
      </c>
      <c r="B682" s="44" t="s">
        <v>23</v>
      </c>
      <c r="C682" s="45">
        <v>0</v>
      </c>
      <c r="D682" s="45">
        <f t="shared" ref="D682:H682" si="358">SUM(D683,D687,D691)</f>
        <v>0</v>
      </c>
      <c r="E682" s="45">
        <f t="shared" si="358"/>
        <v>0</v>
      </c>
      <c r="F682" s="45">
        <f t="shared" si="358"/>
        <v>0</v>
      </c>
      <c r="G682" s="45">
        <f t="shared" si="358"/>
        <v>0</v>
      </c>
      <c r="H682" s="46">
        <f t="shared" si="358"/>
        <v>0</v>
      </c>
      <c r="I682" s="71">
        <f t="shared" si="332"/>
        <v>0</v>
      </c>
    </row>
    <row r="683" spans="1:9" s="3" customFormat="1" ht="13.5" hidden="1" thickBot="1" x14ac:dyDescent="0.25">
      <c r="A683" s="48" t="s">
        <v>24</v>
      </c>
      <c r="B683" s="49" t="s">
        <v>25</v>
      </c>
      <c r="C683" s="45">
        <v>0</v>
      </c>
      <c r="D683" s="45">
        <f t="shared" ref="D683:H683" si="359">SUM(D684:D686)</f>
        <v>0</v>
      </c>
      <c r="E683" s="45">
        <f t="shared" si="359"/>
        <v>0</v>
      </c>
      <c r="F683" s="45">
        <f t="shared" si="359"/>
        <v>0</v>
      </c>
      <c r="G683" s="45">
        <f t="shared" si="359"/>
        <v>0</v>
      </c>
      <c r="H683" s="46">
        <f t="shared" si="359"/>
        <v>0</v>
      </c>
      <c r="I683" s="71">
        <f t="shared" si="332"/>
        <v>0</v>
      </c>
    </row>
    <row r="684" spans="1:9" s="3" customFormat="1" ht="13.5" hidden="1" thickBot="1" x14ac:dyDescent="0.25">
      <c r="A684" s="50" t="s">
        <v>26</v>
      </c>
      <c r="B684" s="51" t="s">
        <v>27</v>
      </c>
      <c r="C684" s="41">
        <v>0</v>
      </c>
      <c r="D684" s="41"/>
      <c r="E684" s="41">
        <f t="shared" ref="E684:E686" si="360">SUM(C684,D684)</f>
        <v>0</v>
      </c>
      <c r="F684" s="41"/>
      <c r="G684" s="41"/>
      <c r="H684" s="42"/>
      <c r="I684" s="71">
        <f t="shared" si="332"/>
        <v>0</v>
      </c>
    </row>
    <row r="685" spans="1:9" s="3" customFormat="1" ht="13.5" hidden="1" thickBot="1" x14ac:dyDescent="0.25">
      <c r="A685" s="50" t="s">
        <v>28</v>
      </c>
      <c r="B685" s="52" t="s">
        <v>29</v>
      </c>
      <c r="C685" s="41">
        <v>0</v>
      </c>
      <c r="D685" s="41"/>
      <c r="E685" s="41">
        <f t="shared" si="360"/>
        <v>0</v>
      </c>
      <c r="F685" s="41"/>
      <c r="G685" s="41"/>
      <c r="H685" s="42"/>
      <c r="I685" s="71">
        <f t="shared" si="332"/>
        <v>0</v>
      </c>
    </row>
    <row r="686" spans="1:9" s="3" customFormat="1" ht="13.5" hidden="1" thickBot="1" x14ac:dyDescent="0.25">
      <c r="A686" s="50" t="s">
        <v>30</v>
      </c>
      <c r="B686" s="52" t="s">
        <v>31</v>
      </c>
      <c r="C686" s="41">
        <v>0</v>
      </c>
      <c r="D686" s="41"/>
      <c r="E686" s="41">
        <f t="shared" si="360"/>
        <v>0</v>
      </c>
      <c r="F686" s="41"/>
      <c r="G686" s="41"/>
      <c r="H686" s="42"/>
      <c r="I686" s="71">
        <f t="shared" si="332"/>
        <v>0</v>
      </c>
    </row>
    <row r="687" spans="1:9" s="3" customFormat="1" ht="13.5" hidden="1" thickBot="1" x14ac:dyDescent="0.25">
      <c r="A687" s="48" t="s">
        <v>32</v>
      </c>
      <c r="B687" s="53" t="s">
        <v>33</v>
      </c>
      <c r="C687" s="45">
        <v>0</v>
      </c>
      <c r="D687" s="45">
        <f t="shared" ref="D687:H687" si="361">SUM(D688:D690)</f>
        <v>0</v>
      </c>
      <c r="E687" s="45">
        <f t="shared" si="361"/>
        <v>0</v>
      </c>
      <c r="F687" s="45">
        <f t="shared" si="361"/>
        <v>0</v>
      </c>
      <c r="G687" s="45">
        <f t="shared" si="361"/>
        <v>0</v>
      </c>
      <c r="H687" s="46">
        <f t="shared" si="361"/>
        <v>0</v>
      </c>
      <c r="I687" s="71">
        <f t="shared" si="332"/>
        <v>0</v>
      </c>
    </row>
    <row r="688" spans="1:9" s="3" customFormat="1" ht="13.5" hidden="1" thickBot="1" x14ac:dyDescent="0.25">
      <c r="A688" s="50" t="s">
        <v>26</v>
      </c>
      <c r="B688" s="52" t="s">
        <v>34</v>
      </c>
      <c r="C688" s="41">
        <v>0</v>
      </c>
      <c r="D688" s="41"/>
      <c r="E688" s="41">
        <f t="shared" ref="E688:E690" si="362">SUM(C688,D688)</f>
        <v>0</v>
      </c>
      <c r="F688" s="41"/>
      <c r="G688" s="41"/>
      <c r="H688" s="42"/>
      <c r="I688" s="71">
        <f t="shared" si="332"/>
        <v>0</v>
      </c>
    </row>
    <row r="689" spans="1:9" s="3" customFormat="1" ht="13.5" hidden="1" thickBot="1" x14ac:dyDescent="0.25">
      <c r="A689" s="50" t="s">
        <v>28</v>
      </c>
      <c r="B689" s="52" t="s">
        <v>35</v>
      </c>
      <c r="C689" s="41">
        <v>0</v>
      </c>
      <c r="D689" s="41"/>
      <c r="E689" s="41">
        <f t="shared" si="362"/>
        <v>0</v>
      </c>
      <c r="F689" s="41"/>
      <c r="G689" s="41"/>
      <c r="H689" s="42"/>
      <c r="I689" s="71">
        <f t="shared" si="332"/>
        <v>0</v>
      </c>
    </row>
    <row r="690" spans="1:9" s="3" customFormat="1" ht="13.5" hidden="1" thickBot="1" x14ac:dyDescent="0.25">
      <c r="A690" s="50" t="s">
        <v>30</v>
      </c>
      <c r="B690" s="52" t="s">
        <v>36</v>
      </c>
      <c r="C690" s="41">
        <v>0</v>
      </c>
      <c r="D690" s="41"/>
      <c r="E690" s="41">
        <f t="shared" si="362"/>
        <v>0</v>
      </c>
      <c r="F690" s="41"/>
      <c r="G690" s="41"/>
      <c r="H690" s="42"/>
      <c r="I690" s="71">
        <f t="shared" si="332"/>
        <v>0</v>
      </c>
    </row>
    <row r="691" spans="1:9" s="3" customFormat="1" ht="13.5" hidden="1" thickBot="1" x14ac:dyDescent="0.25">
      <c r="A691" s="48" t="s">
        <v>37</v>
      </c>
      <c r="B691" s="53" t="s">
        <v>38</v>
      </c>
      <c r="C691" s="45">
        <v>0</v>
      </c>
      <c r="D691" s="45">
        <f t="shared" ref="D691:H691" si="363">SUM(D692:D694)</f>
        <v>0</v>
      </c>
      <c r="E691" s="45">
        <f t="shared" si="363"/>
        <v>0</v>
      </c>
      <c r="F691" s="45">
        <f t="shared" si="363"/>
        <v>0</v>
      </c>
      <c r="G691" s="45">
        <f t="shared" si="363"/>
        <v>0</v>
      </c>
      <c r="H691" s="46">
        <f t="shared" si="363"/>
        <v>0</v>
      </c>
      <c r="I691" s="71">
        <f t="shared" si="332"/>
        <v>0</v>
      </c>
    </row>
    <row r="692" spans="1:9" s="3" customFormat="1" ht="13.5" hidden="1" thickBot="1" x14ac:dyDescent="0.25">
      <c r="A692" s="50" t="s">
        <v>26</v>
      </c>
      <c r="B692" s="52" t="s">
        <v>39</v>
      </c>
      <c r="C692" s="41">
        <v>0</v>
      </c>
      <c r="D692" s="41"/>
      <c r="E692" s="41">
        <f t="shared" ref="E692:E694" si="364">SUM(C692,D692)</f>
        <v>0</v>
      </c>
      <c r="F692" s="41"/>
      <c r="G692" s="41"/>
      <c r="H692" s="42"/>
      <c r="I692" s="71">
        <f t="shared" si="332"/>
        <v>0</v>
      </c>
    </row>
    <row r="693" spans="1:9" s="3" customFormat="1" ht="13.5" hidden="1" thickBot="1" x14ac:dyDescent="0.25">
      <c r="A693" s="50" t="s">
        <v>28</v>
      </c>
      <c r="B693" s="52" t="s">
        <v>40</v>
      </c>
      <c r="C693" s="41">
        <v>0</v>
      </c>
      <c r="D693" s="41"/>
      <c r="E693" s="41">
        <f t="shared" si="364"/>
        <v>0</v>
      </c>
      <c r="F693" s="41"/>
      <c r="G693" s="41"/>
      <c r="H693" s="42"/>
      <c r="I693" s="71">
        <f t="shared" ref="I693:I759" si="365">SUM(E693:H693)</f>
        <v>0</v>
      </c>
    </row>
    <row r="694" spans="1:9" s="3" customFormat="1" ht="13.5" hidden="1" thickBot="1" x14ac:dyDescent="0.25">
      <c r="A694" s="50" t="s">
        <v>30</v>
      </c>
      <c r="B694" s="52" t="s">
        <v>41</v>
      </c>
      <c r="C694" s="41">
        <v>0</v>
      </c>
      <c r="D694" s="41"/>
      <c r="E694" s="41">
        <f t="shared" si="364"/>
        <v>0</v>
      </c>
      <c r="F694" s="41"/>
      <c r="G694" s="41"/>
      <c r="H694" s="42"/>
      <c r="I694" s="71">
        <f t="shared" si="365"/>
        <v>0</v>
      </c>
    </row>
    <row r="695" spans="1:9" s="3" customFormat="1" ht="13.5" hidden="1" thickBot="1" x14ac:dyDescent="0.25">
      <c r="A695" s="111" t="s">
        <v>76</v>
      </c>
      <c r="B695" s="112"/>
      <c r="C695" s="105">
        <v>0</v>
      </c>
      <c r="D695" s="105">
        <f>SUM(D696,D699,D725,D722)</f>
        <v>0</v>
      </c>
      <c r="E695" s="105">
        <f t="shared" ref="E695:H695" si="366">SUM(E696,E699,E725,E722)</f>
        <v>0</v>
      </c>
      <c r="F695" s="105">
        <f t="shared" si="366"/>
        <v>0</v>
      </c>
      <c r="G695" s="105">
        <f t="shared" si="366"/>
        <v>0</v>
      </c>
      <c r="H695" s="106">
        <f t="shared" si="366"/>
        <v>0</v>
      </c>
      <c r="I695" s="71">
        <f t="shared" si="365"/>
        <v>0</v>
      </c>
    </row>
    <row r="696" spans="1:9" s="3" customFormat="1" ht="13.5" hidden="1" thickBot="1" x14ac:dyDescent="0.25">
      <c r="A696" s="60" t="s">
        <v>43</v>
      </c>
      <c r="B696" s="61">
        <v>20</v>
      </c>
      <c r="C696" s="45">
        <v>0</v>
      </c>
      <c r="D696" s="45">
        <f t="shared" ref="D696:H696" si="367">SUM(D697)</f>
        <v>0</v>
      </c>
      <c r="E696" s="45">
        <f t="shared" si="367"/>
        <v>0</v>
      </c>
      <c r="F696" s="45">
        <f t="shared" si="367"/>
        <v>0</v>
      </c>
      <c r="G696" s="45">
        <f t="shared" si="367"/>
        <v>0</v>
      </c>
      <c r="H696" s="46">
        <f t="shared" si="367"/>
        <v>0</v>
      </c>
      <c r="I696" s="71">
        <f t="shared" si="365"/>
        <v>0</v>
      </c>
    </row>
    <row r="697" spans="1:9" s="3" customFormat="1" ht="13.5" hidden="1" thickBot="1" x14ac:dyDescent="0.25">
      <c r="A697" s="50" t="s">
        <v>87</v>
      </c>
      <c r="B697" s="134" t="s">
        <v>88</v>
      </c>
      <c r="C697" s="41">
        <v>0</v>
      </c>
      <c r="D697" s="41"/>
      <c r="E697" s="41">
        <f>C697+D697</f>
        <v>0</v>
      </c>
      <c r="F697" s="41"/>
      <c r="G697" s="41"/>
      <c r="H697" s="42"/>
      <c r="I697" s="71">
        <f t="shared" si="365"/>
        <v>0</v>
      </c>
    </row>
    <row r="698" spans="1:9" s="3" customFormat="1" ht="13.5" hidden="1" thickBot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365"/>
        <v>0</v>
      </c>
    </row>
    <row r="699" spans="1:9" s="3" customFormat="1" ht="26.25" hidden="1" thickBot="1" x14ac:dyDescent="0.25">
      <c r="A699" s="135" t="s">
        <v>46</v>
      </c>
      <c r="B699" s="62">
        <v>60</v>
      </c>
      <c r="C699" s="45">
        <v>0</v>
      </c>
      <c r="D699" s="45">
        <f t="shared" ref="D699:H699" si="368">SUM(D700,D707,D714)</f>
        <v>0</v>
      </c>
      <c r="E699" s="45">
        <f t="shared" si="368"/>
        <v>0</v>
      </c>
      <c r="F699" s="45">
        <f t="shared" si="368"/>
        <v>0</v>
      </c>
      <c r="G699" s="45">
        <f t="shared" si="368"/>
        <v>0</v>
      </c>
      <c r="H699" s="46">
        <f t="shared" si="368"/>
        <v>0</v>
      </c>
      <c r="I699" s="71">
        <f t="shared" si="365"/>
        <v>0</v>
      </c>
    </row>
    <row r="700" spans="1:9" s="3" customFormat="1" ht="26.25" hidden="1" thickBot="1" x14ac:dyDescent="0.25">
      <c r="A700" s="60" t="s">
        <v>47</v>
      </c>
      <c r="B700" s="63">
        <v>60</v>
      </c>
      <c r="C700" s="45">
        <v>0</v>
      </c>
      <c r="D700" s="45">
        <f t="shared" ref="D700:H700" si="369">SUM(D704,D705,D706)</f>
        <v>0</v>
      </c>
      <c r="E700" s="45">
        <f t="shared" si="369"/>
        <v>0</v>
      </c>
      <c r="F700" s="45">
        <f t="shared" si="369"/>
        <v>0</v>
      </c>
      <c r="G700" s="45">
        <f t="shared" si="369"/>
        <v>0</v>
      </c>
      <c r="H700" s="46">
        <f t="shared" si="369"/>
        <v>0</v>
      </c>
      <c r="I700" s="71">
        <f t="shared" si="365"/>
        <v>0</v>
      </c>
    </row>
    <row r="701" spans="1:9" s="3" customFormat="1" ht="13.5" hidden="1" thickBot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5"/>
        <v>0</v>
      </c>
    </row>
    <row r="702" spans="1:9" s="3" customFormat="1" ht="13.5" hidden="1" thickBot="1" x14ac:dyDescent="0.25">
      <c r="A702" s="64" t="s">
        <v>49</v>
      </c>
      <c r="B702" s="65"/>
      <c r="C702" s="45">
        <v>0</v>
      </c>
      <c r="D702" s="45">
        <f t="shared" ref="D702:H702" si="370">D704+D705+D706-D703</f>
        <v>0</v>
      </c>
      <c r="E702" s="45">
        <f t="shared" si="370"/>
        <v>0</v>
      </c>
      <c r="F702" s="45">
        <f t="shared" si="370"/>
        <v>0</v>
      </c>
      <c r="G702" s="45">
        <f t="shared" si="370"/>
        <v>0</v>
      </c>
      <c r="H702" s="46">
        <f t="shared" si="370"/>
        <v>0</v>
      </c>
      <c r="I702" s="71">
        <f t="shared" si="365"/>
        <v>0</v>
      </c>
    </row>
    <row r="703" spans="1:9" s="3" customFormat="1" ht="13.5" hidden="1" thickBot="1" x14ac:dyDescent="0.25">
      <c r="A703" s="64" t="s">
        <v>50</v>
      </c>
      <c r="B703" s="65"/>
      <c r="C703" s="45">
        <v>0</v>
      </c>
      <c r="D703" s="45"/>
      <c r="E703" s="45">
        <f t="shared" ref="E703:E706" si="371">C703+D703</f>
        <v>0</v>
      </c>
      <c r="F703" s="45"/>
      <c r="G703" s="45"/>
      <c r="H703" s="46"/>
      <c r="I703" s="71">
        <f t="shared" si="365"/>
        <v>0</v>
      </c>
    </row>
    <row r="704" spans="1:9" s="3" customFormat="1" ht="13.5" hidden="1" thickBot="1" x14ac:dyDescent="0.25">
      <c r="A704" s="36" t="s">
        <v>51</v>
      </c>
      <c r="B704" s="136" t="s">
        <v>52</v>
      </c>
      <c r="C704" s="41">
        <v>0</v>
      </c>
      <c r="D704" s="41"/>
      <c r="E704" s="41">
        <f t="shared" si="371"/>
        <v>0</v>
      </c>
      <c r="F704" s="41"/>
      <c r="G704" s="41"/>
      <c r="H704" s="42"/>
      <c r="I704" s="71">
        <f t="shared" si="365"/>
        <v>0</v>
      </c>
    </row>
    <row r="705" spans="1:9" s="3" customFormat="1" ht="13.5" hidden="1" thickBot="1" x14ac:dyDescent="0.25">
      <c r="A705" s="36" t="s">
        <v>18</v>
      </c>
      <c r="B705" s="136" t="s">
        <v>53</v>
      </c>
      <c r="C705" s="41">
        <v>0</v>
      </c>
      <c r="D705" s="41"/>
      <c r="E705" s="41">
        <f t="shared" si="371"/>
        <v>0</v>
      </c>
      <c r="F705" s="41"/>
      <c r="G705" s="41"/>
      <c r="H705" s="42"/>
      <c r="I705" s="71">
        <f t="shared" si="365"/>
        <v>0</v>
      </c>
    </row>
    <row r="706" spans="1:9" s="3" customFormat="1" ht="13.5" hidden="1" thickBot="1" x14ac:dyDescent="0.25">
      <c r="A706" s="36" t="s">
        <v>20</v>
      </c>
      <c r="B706" s="137" t="s">
        <v>54</v>
      </c>
      <c r="C706" s="41">
        <v>0</v>
      </c>
      <c r="D706" s="41"/>
      <c r="E706" s="41">
        <f t="shared" si="371"/>
        <v>0</v>
      </c>
      <c r="F706" s="41"/>
      <c r="G706" s="41"/>
      <c r="H706" s="42"/>
      <c r="I706" s="71">
        <f t="shared" si="365"/>
        <v>0</v>
      </c>
    </row>
    <row r="707" spans="1:9" s="3" customFormat="1" ht="13.5" hidden="1" thickBot="1" x14ac:dyDescent="0.25">
      <c r="A707" s="60" t="s">
        <v>55</v>
      </c>
      <c r="B707" s="61" t="s">
        <v>56</v>
      </c>
      <c r="C707" s="45">
        <v>0</v>
      </c>
      <c r="D707" s="45">
        <f t="shared" ref="D707:H707" si="372">SUM(D711,D712,D713)</f>
        <v>0</v>
      </c>
      <c r="E707" s="45">
        <f t="shared" si="372"/>
        <v>0</v>
      </c>
      <c r="F707" s="45">
        <f t="shared" si="372"/>
        <v>0</v>
      </c>
      <c r="G707" s="45">
        <f t="shared" si="372"/>
        <v>0</v>
      </c>
      <c r="H707" s="46">
        <f t="shared" si="372"/>
        <v>0</v>
      </c>
      <c r="I707" s="71">
        <f t="shared" si="365"/>
        <v>0</v>
      </c>
    </row>
    <row r="708" spans="1:9" s="3" customFormat="1" ht="13.5" hidden="1" thickBot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5"/>
        <v>0</v>
      </c>
    </row>
    <row r="709" spans="1:9" s="3" customFormat="1" ht="13.5" hidden="1" thickBot="1" x14ac:dyDescent="0.25">
      <c r="A709" s="64" t="s">
        <v>49</v>
      </c>
      <c r="B709" s="65"/>
      <c r="C709" s="45">
        <v>0</v>
      </c>
      <c r="D709" s="45">
        <f t="shared" ref="D709:H709" si="373">D711+D712+D713-D710</f>
        <v>0</v>
      </c>
      <c r="E709" s="45">
        <f t="shared" si="373"/>
        <v>0</v>
      </c>
      <c r="F709" s="45">
        <f t="shared" si="373"/>
        <v>0</v>
      </c>
      <c r="G709" s="45">
        <f t="shared" si="373"/>
        <v>0</v>
      </c>
      <c r="H709" s="46">
        <f t="shared" si="373"/>
        <v>0</v>
      </c>
      <c r="I709" s="71">
        <f t="shared" si="365"/>
        <v>0</v>
      </c>
    </row>
    <row r="710" spans="1:9" s="3" customFormat="1" ht="13.5" hidden="1" thickBot="1" x14ac:dyDescent="0.25">
      <c r="A710" s="64" t="s">
        <v>50</v>
      </c>
      <c r="B710" s="65"/>
      <c r="C710" s="45">
        <v>0</v>
      </c>
      <c r="D710" s="45"/>
      <c r="E710" s="45">
        <f t="shared" ref="E710:E713" si="374">C710+D710</f>
        <v>0</v>
      </c>
      <c r="F710" s="45"/>
      <c r="G710" s="45"/>
      <c r="H710" s="46"/>
      <c r="I710" s="71">
        <f t="shared" si="365"/>
        <v>0</v>
      </c>
    </row>
    <row r="711" spans="1:9" s="3" customFormat="1" ht="13.5" hidden="1" thickBot="1" x14ac:dyDescent="0.25">
      <c r="A711" s="36" t="s">
        <v>57</v>
      </c>
      <c r="B711" s="137" t="s">
        <v>58</v>
      </c>
      <c r="C711" s="41">
        <v>0</v>
      </c>
      <c r="D711" s="41"/>
      <c r="E711" s="41">
        <f t="shared" si="374"/>
        <v>0</v>
      </c>
      <c r="F711" s="41"/>
      <c r="G711" s="41"/>
      <c r="H711" s="42"/>
      <c r="I711" s="71">
        <f t="shared" si="365"/>
        <v>0</v>
      </c>
    </row>
    <row r="712" spans="1:9" s="3" customFormat="1" ht="13.5" hidden="1" thickBot="1" x14ac:dyDescent="0.25">
      <c r="A712" s="36" t="s">
        <v>59</v>
      </c>
      <c r="B712" s="137" t="s">
        <v>60</v>
      </c>
      <c r="C712" s="41">
        <v>0</v>
      </c>
      <c r="D712" s="41"/>
      <c r="E712" s="41">
        <f t="shared" si="374"/>
        <v>0</v>
      </c>
      <c r="F712" s="41"/>
      <c r="G712" s="41"/>
      <c r="H712" s="42"/>
      <c r="I712" s="71">
        <f t="shared" si="365"/>
        <v>0</v>
      </c>
    </row>
    <row r="713" spans="1:9" s="3" customFormat="1" ht="13.5" hidden="1" thickBot="1" x14ac:dyDescent="0.25">
      <c r="A713" s="36" t="s">
        <v>61</v>
      </c>
      <c r="B713" s="137" t="s">
        <v>62</v>
      </c>
      <c r="C713" s="41">
        <v>0</v>
      </c>
      <c r="D713" s="41"/>
      <c r="E713" s="41">
        <f t="shared" si="374"/>
        <v>0</v>
      </c>
      <c r="F713" s="41"/>
      <c r="G713" s="41"/>
      <c r="H713" s="42"/>
      <c r="I713" s="71">
        <f t="shared" si="365"/>
        <v>0</v>
      </c>
    </row>
    <row r="714" spans="1:9" s="3" customFormat="1" ht="13.5" hidden="1" thickBot="1" x14ac:dyDescent="0.25">
      <c r="A714" s="60" t="s">
        <v>63</v>
      </c>
      <c r="B714" s="67" t="s">
        <v>64</v>
      </c>
      <c r="C714" s="45">
        <v>0</v>
      </c>
      <c r="D714" s="45">
        <f t="shared" ref="D714:H714" si="375">SUM(D718,D719,D720)</f>
        <v>0</v>
      </c>
      <c r="E714" s="45">
        <f t="shared" si="375"/>
        <v>0</v>
      </c>
      <c r="F714" s="45">
        <f t="shared" si="375"/>
        <v>0</v>
      </c>
      <c r="G714" s="45">
        <f t="shared" si="375"/>
        <v>0</v>
      </c>
      <c r="H714" s="46">
        <f t="shared" si="375"/>
        <v>0</v>
      </c>
      <c r="I714" s="71">
        <f t="shared" si="365"/>
        <v>0</v>
      </c>
    </row>
    <row r="715" spans="1:9" s="3" customFormat="1" ht="13.5" hidden="1" thickBot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5"/>
        <v>0</v>
      </c>
    </row>
    <row r="716" spans="1:9" s="3" customFormat="1" ht="13.5" hidden="1" thickBot="1" x14ac:dyDescent="0.25">
      <c r="A716" s="64" t="s">
        <v>49</v>
      </c>
      <c r="B716" s="65"/>
      <c r="C716" s="45">
        <v>0</v>
      </c>
      <c r="D716" s="45">
        <f t="shared" ref="D716:H716" si="376">D718+D719+D720-D717</f>
        <v>0</v>
      </c>
      <c r="E716" s="45">
        <f t="shared" si="376"/>
        <v>0</v>
      </c>
      <c r="F716" s="45">
        <f t="shared" si="376"/>
        <v>0</v>
      </c>
      <c r="G716" s="45">
        <f t="shared" si="376"/>
        <v>0</v>
      </c>
      <c r="H716" s="46">
        <f t="shared" si="376"/>
        <v>0</v>
      </c>
      <c r="I716" s="71">
        <f t="shared" si="365"/>
        <v>0</v>
      </c>
    </row>
    <row r="717" spans="1:9" s="3" customFormat="1" ht="13.5" hidden="1" thickBot="1" x14ac:dyDescent="0.25">
      <c r="A717" s="64" t="s">
        <v>50</v>
      </c>
      <c r="B717" s="65"/>
      <c r="C717" s="45">
        <v>0</v>
      </c>
      <c r="D717" s="45"/>
      <c r="E717" s="45">
        <f t="shared" ref="E717:E720" si="377">C717+D717</f>
        <v>0</v>
      </c>
      <c r="F717" s="45"/>
      <c r="G717" s="45"/>
      <c r="H717" s="46"/>
      <c r="I717" s="71">
        <f t="shared" si="365"/>
        <v>0</v>
      </c>
    </row>
    <row r="718" spans="1:9" s="3" customFormat="1" ht="13.5" hidden="1" thickBot="1" x14ac:dyDescent="0.25">
      <c r="A718" s="36" t="s">
        <v>57</v>
      </c>
      <c r="B718" s="137" t="s">
        <v>65</v>
      </c>
      <c r="C718" s="41">
        <v>0</v>
      </c>
      <c r="D718" s="41"/>
      <c r="E718" s="41">
        <f t="shared" si="377"/>
        <v>0</v>
      </c>
      <c r="F718" s="41"/>
      <c r="G718" s="41"/>
      <c r="H718" s="42"/>
      <c r="I718" s="71">
        <f t="shared" si="365"/>
        <v>0</v>
      </c>
    </row>
    <row r="719" spans="1:9" s="3" customFormat="1" ht="13.5" hidden="1" thickBot="1" x14ac:dyDescent="0.25">
      <c r="A719" s="36" t="s">
        <v>59</v>
      </c>
      <c r="B719" s="137" t="s">
        <v>66</v>
      </c>
      <c r="C719" s="41">
        <v>0</v>
      </c>
      <c r="D719" s="41"/>
      <c r="E719" s="41">
        <f t="shared" si="377"/>
        <v>0</v>
      </c>
      <c r="F719" s="41"/>
      <c r="G719" s="41"/>
      <c r="H719" s="42"/>
      <c r="I719" s="71">
        <f t="shared" si="365"/>
        <v>0</v>
      </c>
    </row>
    <row r="720" spans="1:9" s="3" customFormat="1" ht="13.5" hidden="1" thickBot="1" x14ac:dyDescent="0.25">
      <c r="A720" s="36" t="s">
        <v>61</v>
      </c>
      <c r="B720" s="137" t="s">
        <v>67</v>
      </c>
      <c r="C720" s="41">
        <v>0</v>
      </c>
      <c r="D720" s="41"/>
      <c r="E720" s="41">
        <f t="shared" si="377"/>
        <v>0</v>
      </c>
      <c r="F720" s="41"/>
      <c r="G720" s="41"/>
      <c r="H720" s="42"/>
      <c r="I720" s="71">
        <f t="shared" si="365"/>
        <v>0</v>
      </c>
    </row>
    <row r="721" spans="1:9" s="3" customFormat="1" ht="13.5" hidden="1" thickBot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365"/>
        <v>0</v>
      </c>
    </row>
    <row r="722" spans="1:9" s="3" customFormat="1" ht="13.5" hidden="1" thickBot="1" x14ac:dyDescent="0.25">
      <c r="A722" s="60" t="s">
        <v>68</v>
      </c>
      <c r="B722" s="61">
        <v>71</v>
      </c>
      <c r="C722" s="45">
        <v>0</v>
      </c>
      <c r="D722" s="45">
        <f t="shared" ref="D722:H722" si="378">SUM(D723)</f>
        <v>0</v>
      </c>
      <c r="E722" s="45">
        <f t="shared" si="378"/>
        <v>0</v>
      </c>
      <c r="F722" s="45">
        <f t="shared" si="378"/>
        <v>0</v>
      </c>
      <c r="G722" s="45">
        <f t="shared" si="378"/>
        <v>0</v>
      </c>
      <c r="H722" s="46">
        <f t="shared" si="378"/>
        <v>0</v>
      </c>
      <c r="I722" s="71">
        <f t="shared" si="365"/>
        <v>0</v>
      </c>
    </row>
    <row r="723" spans="1:9" s="3" customFormat="1" ht="13.5" hidden="1" thickBot="1" x14ac:dyDescent="0.25">
      <c r="A723" s="50" t="s">
        <v>69</v>
      </c>
      <c r="B723" s="134" t="s">
        <v>70</v>
      </c>
      <c r="C723" s="41">
        <v>0</v>
      </c>
      <c r="D723" s="41"/>
      <c r="E723" s="41">
        <f>C723+D723</f>
        <v>0</v>
      </c>
      <c r="F723" s="41"/>
      <c r="G723" s="41"/>
      <c r="H723" s="42"/>
      <c r="I723" s="71">
        <f t="shared" si="365"/>
        <v>0</v>
      </c>
    </row>
    <row r="724" spans="1:9" s="3" customFormat="1" ht="13.5" hidden="1" thickBot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365"/>
        <v>0</v>
      </c>
    </row>
    <row r="725" spans="1:9" s="3" customFormat="1" ht="13.5" hidden="1" thickBot="1" x14ac:dyDescent="0.25">
      <c r="A725" s="48" t="s">
        <v>71</v>
      </c>
      <c r="B725" s="67" t="s">
        <v>72</v>
      </c>
      <c r="C725" s="45">
        <v>0</v>
      </c>
      <c r="D725" s="45"/>
      <c r="E725" s="45">
        <f>C725+D725</f>
        <v>0</v>
      </c>
      <c r="F725" s="45"/>
      <c r="G725" s="45"/>
      <c r="H725" s="46"/>
      <c r="I725" s="71">
        <f t="shared" si="365"/>
        <v>0</v>
      </c>
    </row>
    <row r="726" spans="1:9" s="3" customFormat="1" ht="13.5" hidden="1" thickBot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365"/>
        <v>0</v>
      </c>
    </row>
    <row r="727" spans="1:9" s="3" customFormat="1" ht="13.5" hidden="1" thickBot="1" x14ac:dyDescent="0.25">
      <c r="A727" s="48" t="s">
        <v>73</v>
      </c>
      <c r="B727" s="67"/>
      <c r="C727" s="45">
        <v>0</v>
      </c>
      <c r="D727" s="45">
        <f t="shared" ref="D727:H727" si="379">D674-D695</f>
        <v>0</v>
      </c>
      <c r="E727" s="45">
        <f t="shared" si="379"/>
        <v>0</v>
      </c>
      <c r="F727" s="45">
        <f t="shared" si="379"/>
        <v>0</v>
      </c>
      <c r="G727" s="45">
        <f t="shared" si="379"/>
        <v>0</v>
      </c>
      <c r="H727" s="46">
        <f t="shared" si="379"/>
        <v>0</v>
      </c>
      <c r="I727" s="71">
        <f t="shared" si="365"/>
        <v>0</v>
      </c>
    </row>
    <row r="728" spans="1:9" s="3" customFormat="1" ht="13.5" hidden="1" thickBot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365"/>
        <v>0</v>
      </c>
    </row>
    <row r="729" spans="1:9" s="5" customFormat="1" ht="13.5" hidden="1" thickBot="1" x14ac:dyDescent="0.25">
      <c r="A729" s="99" t="s">
        <v>100</v>
      </c>
      <c r="B729" s="100"/>
      <c r="C729" s="101">
        <v>0</v>
      </c>
      <c r="D729" s="101">
        <f t="shared" ref="D729:H729" si="380">D730</f>
        <v>0</v>
      </c>
      <c r="E729" s="101">
        <f t="shared" si="380"/>
        <v>0</v>
      </c>
      <c r="F729" s="101">
        <f t="shared" si="380"/>
        <v>0</v>
      </c>
      <c r="G729" s="101">
        <f t="shared" si="380"/>
        <v>0</v>
      </c>
      <c r="H729" s="102">
        <f t="shared" si="380"/>
        <v>0</v>
      </c>
      <c r="I729" s="71">
        <f t="shared" si="365"/>
        <v>0</v>
      </c>
    </row>
    <row r="730" spans="1:9" s="3" customFormat="1" ht="13.5" hidden="1" thickBot="1" x14ac:dyDescent="0.25">
      <c r="A730" s="111" t="s">
        <v>78</v>
      </c>
      <c r="B730" s="112"/>
      <c r="C730" s="117">
        <v>0</v>
      </c>
      <c r="D730" s="117">
        <f t="shared" ref="D730:H730" si="381">SUM(D731,D732,D733,D737)</f>
        <v>0</v>
      </c>
      <c r="E730" s="117">
        <f t="shared" si="381"/>
        <v>0</v>
      </c>
      <c r="F730" s="117">
        <f t="shared" si="381"/>
        <v>0</v>
      </c>
      <c r="G730" s="117">
        <f t="shared" si="381"/>
        <v>0</v>
      </c>
      <c r="H730" s="118">
        <f t="shared" si="381"/>
        <v>0</v>
      </c>
      <c r="I730" s="71">
        <f t="shared" si="365"/>
        <v>0</v>
      </c>
    </row>
    <row r="731" spans="1:9" s="3" customFormat="1" ht="13.5" hidden="1" thickBot="1" x14ac:dyDescent="0.25">
      <c r="A731" s="36" t="s">
        <v>12</v>
      </c>
      <c r="B731" s="37"/>
      <c r="C731" s="41">
        <v>0</v>
      </c>
      <c r="D731" s="41"/>
      <c r="E731" s="41">
        <f>SUM(C731,D731)</f>
        <v>0</v>
      </c>
      <c r="F731" s="41"/>
      <c r="G731" s="41"/>
      <c r="H731" s="42"/>
      <c r="I731" s="71">
        <f t="shared" si="365"/>
        <v>0</v>
      </c>
    </row>
    <row r="732" spans="1:9" s="3" customFormat="1" ht="13.5" hidden="1" thickBot="1" x14ac:dyDescent="0.25">
      <c r="A732" s="36" t="s">
        <v>13</v>
      </c>
      <c r="B732" s="40"/>
      <c r="C732" s="41">
        <v>0</v>
      </c>
      <c r="D732" s="41"/>
      <c r="E732" s="41">
        <f t="shared" ref="E732:E736" si="382">SUM(C732,D732)</f>
        <v>0</v>
      </c>
      <c r="F732" s="41"/>
      <c r="G732" s="41"/>
      <c r="H732" s="42"/>
      <c r="I732" s="71">
        <f t="shared" si="365"/>
        <v>0</v>
      </c>
    </row>
    <row r="733" spans="1:9" s="3" customFormat="1" ht="13.5" hidden="1" thickBot="1" x14ac:dyDescent="0.25">
      <c r="A733" s="43" t="s">
        <v>79</v>
      </c>
      <c r="B733" s="44" t="s">
        <v>15</v>
      </c>
      <c r="C733" s="45">
        <v>0</v>
      </c>
      <c r="D733" s="45">
        <f>SUM(D734:D736)</f>
        <v>0</v>
      </c>
      <c r="E733" s="45">
        <f t="shared" si="382"/>
        <v>0</v>
      </c>
      <c r="F733" s="45">
        <f t="shared" ref="F733:H733" si="383">SUM(F734:F736)</f>
        <v>0</v>
      </c>
      <c r="G733" s="45">
        <f t="shared" si="383"/>
        <v>0</v>
      </c>
      <c r="H733" s="46">
        <f t="shared" si="383"/>
        <v>0</v>
      </c>
      <c r="I733" s="71">
        <f t="shared" si="365"/>
        <v>0</v>
      </c>
    </row>
    <row r="734" spans="1:9" s="3" customFormat="1" ht="13.5" hidden="1" thickBot="1" x14ac:dyDescent="0.25">
      <c r="A734" s="47" t="s">
        <v>16</v>
      </c>
      <c r="B734" s="37" t="s">
        <v>17</v>
      </c>
      <c r="C734" s="41">
        <v>0</v>
      </c>
      <c r="D734" s="41"/>
      <c r="E734" s="41">
        <f t="shared" si="382"/>
        <v>0</v>
      </c>
      <c r="F734" s="41"/>
      <c r="G734" s="41"/>
      <c r="H734" s="42"/>
      <c r="I734" s="71">
        <f t="shared" si="365"/>
        <v>0</v>
      </c>
    </row>
    <row r="735" spans="1:9" s="3" customFormat="1" ht="13.5" hidden="1" thickBot="1" x14ac:dyDescent="0.25">
      <c r="A735" s="47" t="s">
        <v>18</v>
      </c>
      <c r="B735" s="37" t="s">
        <v>19</v>
      </c>
      <c r="C735" s="41">
        <v>0</v>
      </c>
      <c r="D735" s="41"/>
      <c r="E735" s="41">
        <f t="shared" si="382"/>
        <v>0</v>
      </c>
      <c r="F735" s="41"/>
      <c r="G735" s="41"/>
      <c r="H735" s="42"/>
      <c r="I735" s="71">
        <f t="shared" si="365"/>
        <v>0</v>
      </c>
    </row>
    <row r="736" spans="1:9" s="3" customFormat="1" ht="13.5" hidden="1" thickBot="1" x14ac:dyDescent="0.25">
      <c r="A736" s="47" t="s">
        <v>20</v>
      </c>
      <c r="B736" s="37" t="s">
        <v>21</v>
      </c>
      <c r="C736" s="41">
        <v>0</v>
      </c>
      <c r="D736" s="41"/>
      <c r="E736" s="41">
        <f t="shared" si="382"/>
        <v>0</v>
      </c>
      <c r="F736" s="41"/>
      <c r="G736" s="41"/>
      <c r="H736" s="42"/>
      <c r="I736" s="71">
        <f t="shared" si="365"/>
        <v>0</v>
      </c>
    </row>
    <row r="737" spans="1:9" s="3" customFormat="1" ht="26.25" hidden="1" thickBot="1" x14ac:dyDescent="0.25">
      <c r="A737" s="43" t="s">
        <v>22</v>
      </c>
      <c r="B737" s="44" t="s">
        <v>23</v>
      </c>
      <c r="C737" s="45">
        <v>0</v>
      </c>
      <c r="D737" s="45">
        <f t="shared" ref="D737:H737" si="384">SUM(D738,D742,D746)</f>
        <v>0</v>
      </c>
      <c r="E737" s="45">
        <f t="shared" si="384"/>
        <v>0</v>
      </c>
      <c r="F737" s="45">
        <f t="shared" si="384"/>
        <v>0</v>
      </c>
      <c r="G737" s="45">
        <f t="shared" si="384"/>
        <v>0</v>
      </c>
      <c r="H737" s="46">
        <f t="shared" si="384"/>
        <v>0</v>
      </c>
      <c r="I737" s="71">
        <f t="shared" si="365"/>
        <v>0</v>
      </c>
    </row>
    <row r="738" spans="1:9" s="3" customFormat="1" ht="13.5" hidden="1" thickBot="1" x14ac:dyDescent="0.25">
      <c r="A738" s="48" t="s">
        <v>24</v>
      </c>
      <c r="B738" s="49" t="s">
        <v>25</v>
      </c>
      <c r="C738" s="45">
        <v>0</v>
      </c>
      <c r="D738" s="45">
        <f t="shared" ref="D738:H738" si="385">SUM(D739:D741)</f>
        <v>0</v>
      </c>
      <c r="E738" s="45">
        <f t="shared" si="385"/>
        <v>0</v>
      </c>
      <c r="F738" s="45">
        <f t="shared" si="385"/>
        <v>0</v>
      </c>
      <c r="G738" s="45">
        <f t="shared" si="385"/>
        <v>0</v>
      </c>
      <c r="H738" s="46">
        <f t="shared" si="385"/>
        <v>0</v>
      </c>
      <c r="I738" s="71">
        <f t="shared" si="365"/>
        <v>0</v>
      </c>
    </row>
    <row r="739" spans="1:9" s="3" customFormat="1" ht="13.5" hidden="1" thickBot="1" x14ac:dyDescent="0.25">
      <c r="A739" s="50" t="s">
        <v>26</v>
      </c>
      <c r="B739" s="51" t="s">
        <v>27</v>
      </c>
      <c r="C739" s="41">
        <v>0</v>
      </c>
      <c r="D739" s="41"/>
      <c r="E739" s="41">
        <f t="shared" ref="E739:E741" si="386">SUM(C739,D739)</f>
        <v>0</v>
      </c>
      <c r="F739" s="41"/>
      <c r="G739" s="41"/>
      <c r="H739" s="42"/>
      <c r="I739" s="71">
        <f t="shared" si="365"/>
        <v>0</v>
      </c>
    </row>
    <row r="740" spans="1:9" s="3" customFormat="1" ht="13.5" hidden="1" thickBot="1" x14ac:dyDescent="0.25">
      <c r="A740" s="50" t="s">
        <v>28</v>
      </c>
      <c r="B740" s="52" t="s">
        <v>29</v>
      </c>
      <c r="C740" s="41">
        <v>0</v>
      </c>
      <c r="D740" s="41"/>
      <c r="E740" s="41">
        <f t="shared" si="386"/>
        <v>0</v>
      </c>
      <c r="F740" s="41"/>
      <c r="G740" s="41"/>
      <c r="H740" s="42"/>
      <c r="I740" s="71">
        <f t="shared" si="365"/>
        <v>0</v>
      </c>
    </row>
    <row r="741" spans="1:9" s="3" customFormat="1" ht="13.5" hidden="1" thickBot="1" x14ac:dyDescent="0.25">
      <c r="A741" s="50" t="s">
        <v>30</v>
      </c>
      <c r="B741" s="52" t="s">
        <v>31</v>
      </c>
      <c r="C741" s="41">
        <v>0</v>
      </c>
      <c r="D741" s="41"/>
      <c r="E741" s="41">
        <f t="shared" si="386"/>
        <v>0</v>
      </c>
      <c r="F741" s="41"/>
      <c r="G741" s="41"/>
      <c r="H741" s="42"/>
      <c r="I741" s="71">
        <f t="shared" si="365"/>
        <v>0</v>
      </c>
    </row>
    <row r="742" spans="1:9" s="3" customFormat="1" ht="13.5" hidden="1" thickBot="1" x14ac:dyDescent="0.25">
      <c r="A742" s="48" t="s">
        <v>32</v>
      </c>
      <c r="B742" s="53" t="s">
        <v>33</v>
      </c>
      <c r="C742" s="45">
        <v>0</v>
      </c>
      <c r="D742" s="45">
        <f t="shared" ref="D742:H742" si="387">SUM(D743:D745)</f>
        <v>0</v>
      </c>
      <c r="E742" s="45">
        <f t="shared" si="387"/>
        <v>0</v>
      </c>
      <c r="F742" s="45">
        <f t="shared" si="387"/>
        <v>0</v>
      </c>
      <c r="G742" s="45">
        <f t="shared" si="387"/>
        <v>0</v>
      </c>
      <c r="H742" s="46">
        <f t="shared" si="387"/>
        <v>0</v>
      </c>
      <c r="I742" s="71">
        <f t="shared" si="365"/>
        <v>0</v>
      </c>
    </row>
    <row r="743" spans="1:9" s="3" customFormat="1" ht="13.5" hidden="1" thickBot="1" x14ac:dyDescent="0.25">
      <c r="A743" s="50" t="s">
        <v>26</v>
      </c>
      <c r="B743" s="52" t="s">
        <v>34</v>
      </c>
      <c r="C743" s="41">
        <v>0</v>
      </c>
      <c r="D743" s="41"/>
      <c r="E743" s="41">
        <f t="shared" ref="E743:E745" si="388">SUM(C743,D743)</f>
        <v>0</v>
      </c>
      <c r="F743" s="41"/>
      <c r="G743" s="41"/>
      <c r="H743" s="42"/>
      <c r="I743" s="71">
        <f t="shared" si="365"/>
        <v>0</v>
      </c>
    </row>
    <row r="744" spans="1:9" s="3" customFormat="1" ht="13.5" hidden="1" thickBot="1" x14ac:dyDescent="0.25">
      <c r="A744" s="50" t="s">
        <v>28</v>
      </c>
      <c r="B744" s="52" t="s">
        <v>35</v>
      </c>
      <c r="C744" s="41">
        <v>0</v>
      </c>
      <c r="D744" s="41"/>
      <c r="E744" s="41">
        <f t="shared" si="388"/>
        <v>0</v>
      </c>
      <c r="F744" s="41"/>
      <c r="G744" s="41"/>
      <c r="H744" s="42"/>
      <c r="I744" s="71">
        <f t="shared" si="365"/>
        <v>0</v>
      </c>
    </row>
    <row r="745" spans="1:9" s="3" customFormat="1" ht="13.5" hidden="1" thickBot="1" x14ac:dyDescent="0.25">
      <c r="A745" s="50" t="s">
        <v>30</v>
      </c>
      <c r="B745" s="52" t="s">
        <v>36</v>
      </c>
      <c r="C745" s="41">
        <v>0</v>
      </c>
      <c r="D745" s="41"/>
      <c r="E745" s="41">
        <f t="shared" si="388"/>
        <v>0</v>
      </c>
      <c r="F745" s="41"/>
      <c r="G745" s="41"/>
      <c r="H745" s="42"/>
      <c r="I745" s="71">
        <f t="shared" si="365"/>
        <v>0</v>
      </c>
    </row>
    <row r="746" spans="1:9" s="3" customFormat="1" ht="13.5" hidden="1" thickBot="1" x14ac:dyDescent="0.25">
      <c r="A746" s="48" t="s">
        <v>37</v>
      </c>
      <c r="B746" s="53" t="s">
        <v>38</v>
      </c>
      <c r="C746" s="45">
        <v>0</v>
      </c>
      <c r="D746" s="45">
        <f t="shared" ref="D746:H746" si="389">SUM(D747:D749)</f>
        <v>0</v>
      </c>
      <c r="E746" s="45">
        <f t="shared" si="389"/>
        <v>0</v>
      </c>
      <c r="F746" s="45">
        <f t="shared" si="389"/>
        <v>0</v>
      </c>
      <c r="G746" s="45">
        <f t="shared" si="389"/>
        <v>0</v>
      </c>
      <c r="H746" s="46">
        <f t="shared" si="389"/>
        <v>0</v>
      </c>
      <c r="I746" s="71">
        <f t="shared" si="365"/>
        <v>0</v>
      </c>
    </row>
    <row r="747" spans="1:9" s="3" customFormat="1" ht="13.5" hidden="1" thickBot="1" x14ac:dyDescent="0.25">
      <c r="A747" s="50" t="s">
        <v>26</v>
      </c>
      <c r="B747" s="52" t="s">
        <v>39</v>
      </c>
      <c r="C747" s="41">
        <v>0</v>
      </c>
      <c r="D747" s="41"/>
      <c r="E747" s="41">
        <f t="shared" ref="E747:E749" si="390">SUM(C747,D747)</f>
        <v>0</v>
      </c>
      <c r="F747" s="41"/>
      <c r="G747" s="41"/>
      <c r="H747" s="42"/>
      <c r="I747" s="71">
        <f t="shared" si="365"/>
        <v>0</v>
      </c>
    </row>
    <row r="748" spans="1:9" s="3" customFormat="1" ht="13.5" hidden="1" thickBot="1" x14ac:dyDescent="0.25">
      <c r="A748" s="50" t="s">
        <v>28</v>
      </c>
      <c r="B748" s="52" t="s">
        <v>40</v>
      </c>
      <c r="C748" s="41">
        <v>0</v>
      </c>
      <c r="D748" s="41"/>
      <c r="E748" s="41">
        <f t="shared" si="390"/>
        <v>0</v>
      </c>
      <c r="F748" s="41"/>
      <c r="G748" s="41"/>
      <c r="H748" s="42"/>
      <c r="I748" s="71">
        <f t="shared" si="365"/>
        <v>0</v>
      </c>
    </row>
    <row r="749" spans="1:9" s="3" customFormat="1" ht="13.5" hidden="1" thickBot="1" x14ac:dyDescent="0.25">
      <c r="A749" s="50" t="s">
        <v>30</v>
      </c>
      <c r="B749" s="52" t="s">
        <v>41</v>
      </c>
      <c r="C749" s="41">
        <v>0</v>
      </c>
      <c r="D749" s="41"/>
      <c r="E749" s="41">
        <f t="shared" si="390"/>
        <v>0</v>
      </c>
      <c r="F749" s="41"/>
      <c r="G749" s="41"/>
      <c r="H749" s="42"/>
      <c r="I749" s="71">
        <f t="shared" si="365"/>
        <v>0</v>
      </c>
    </row>
    <row r="750" spans="1:9" s="3" customFormat="1" ht="13.5" hidden="1" thickBot="1" x14ac:dyDescent="0.25">
      <c r="A750" s="111" t="s">
        <v>76</v>
      </c>
      <c r="B750" s="112"/>
      <c r="C750" s="105">
        <v>0</v>
      </c>
      <c r="D750" s="105">
        <f>SUM(D751,D754,D780,D777)</f>
        <v>0</v>
      </c>
      <c r="E750" s="105">
        <f t="shared" ref="E750:H750" si="391">SUM(E751,E754,E780,E777)</f>
        <v>0</v>
      </c>
      <c r="F750" s="105">
        <f t="shared" si="391"/>
        <v>0</v>
      </c>
      <c r="G750" s="105">
        <f t="shared" si="391"/>
        <v>0</v>
      </c>
      <c r="H750" s="106">
        <f t="shared" si="391"/>
        <v>0</v>
      </c>
      <c r="I750" s="71">
        <f t="shared" si="365"/>
        <v>0</v>
      </c>
    </row>
    <row r="751" spans="1:9" s="3" customFormat="1" ht="13.5" hidden="1" thickBot="1" x14ac:dyDescent="0.25">
      <c r="A751" s="60" t="s">
        <v>43</v>
      </c>
      <c r="B751" s="61">
        <v>20</v>
      </c>
      <c r="C751" s="45">
        <v>0</v>
      </c>
      <c r="D751" s="45">
        <f t="shared" ref="D751:H751" si="392">SUM(D752)</f>
        <v>0</v>
      </c>
      <c r="E751" s="45">
        <f t="shared" si="392"/>
        <v>0</v>
      </c>
      <c r="F751" s="45">
        <f t="shared" si="392"/>
        <v>0</v>
      </c>
      <c r="G751" s="45">
        <f t="shared" si="392"/>
        <v>0</v>
      </c>
      <c r="H751" s="46">
        <f t="shared" si="392"/>
        <v>0</v>
      </c>
      <c r="I751" s="71">
        <f t="shared" si="365"/>
        <v>0</v>
      </c>
    </row>
    <row r="752" spans="1:9" s="3" customFormat="1" ht="13.5" hidden="1" thickBot="1" x14ac:dyDescent="0.25">
      <c r="A752" s="50" t="s">
        <v>87</v>
      </c>
      <c r="B752" s="134" t="s">
        <v>88</v>
      </c>
      <c r="C752" s="41">
        <v>0</v>
      </c>
      <c r="D752" s="41"/>
      <c r="E752" s="41">
        <f>C752+D752</f>
        <v>0</v>
      </c>
      <c r="F752" s="41"/>
      <c r="G752" s="41"/>
      <c r="H752" s="42"/>
      <c r="I752" s="71">
        <f t="shared" si="365"/>
        <v>0</v>
      </c>
    </row>
    <row r="753" spans="1:9" s="3" customFormat="1" ht="13.5" hidden="1" thickBot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365"/>
        <v>0</v>
      </c>
    </row>
    <row r="754" spans="1:9" s="3" customFormat="1" ht="26.25" hidden="1" thickBot="1" x14ac:dyDescent="0.25">
      <c r="A754" s="135" t="s">
        <v>46</v>
      </c>
      <c r="B754" s="62">
        <v>60</v>
      </c>
      <c r="C754" s="45">
        <v>0</v>
      </c>
      <c r="D754" s="45">
        <f t="shared" ref="D754:H754" si="393">SUM(D755,D762,D769)</f>
        <v>0</v>
      </c>
      <c r="E754" s="45">
        <f t="shared" si="393"/>
        <v>0</v>
      </c>
      <c r="F754" s="45">
        <f t="shared" si="393"/>
        <v>0</v>
      </c>
      <c r="G754" s="45">
        <f t="shared" si="393"/>
        <v>0</v>
      </c>
      <c r="H754" s="46">
        <f t="shared" si="393"/>
        <v>0</v>
      </c>
      <c r="I754" s="71">
        <f t="shared" si="365"/>
        <v>0</v>
      </c>
    </row>
    <row r="755" spans="1:9" s="3" customFormat="1" ht="26.25" hidden="1" thickBot="1" x14ac:dyDescent="0.25">
      <c r="A755" s="60" t="s">
        <v>47</v>
      </c>
      <c r="B755" s="63">
        <v>60</v>
      </c>
      <c r="C755" s="45">
        <v>0</v>
      </c>
      <c r="D755" s="45">
        <f t="shared" ref="D755:H755" si="394">SUM(D759,D760,D761)</f>
        <v>0</v>
      </c>
      <c r="E755" s="45">
        <f t="shared" si="394"/>
        <v>0</v>
      </c>
      <c r="F755" s="45">
        <f t="shared" si="394"/>
        <v>0</v>
      </c>
      <c r="G755" s="45">
        <f t="shared" si="394"/>
        <v>0</v>
      </c>
      <c r="H755" s="46">
        <f t="shared" si="394"/>
        <v>0</v>
      </c>
      <c r="I755" s="71">
        <f t="shared" si="365"/>
        <v>0</v>
      </c>
    </row>
    <row r="756" spans="1:9" s="3" customFormat="1" ht="13.5" hidden="1" thickBot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5"/>
        <v>0</v>
      </c>
    </row>
    <row r="757" spans="1:9" s="3" customFormat="1" ht="13.5" hidden="1" thickBot="1" x14ac:dyDescent="0.25">
      <c r="A757" s="64" t="s">
        <v>49</v>
      </c>
      <c r="B757" s="65"/>
      <c r="C757" s="45">
        <v>0</v>
      </c>
      <c r="D757" s="45">
        <f t="shared" ref="D757:H757" si="395">D759+D760+D761-D758</f>
        <v>0</v>
      </c>
      <c r="E757" s="45">
        <f t="shared" si="395"/>
        <v>0</v>
      </c>
      <c r="F757" s="45">
        <f t="shared" si="395"/>
        <v>0</v>
      </c>
      <c r="G757" s="45">
        <f t="shared" si="395"/>
        <v>0</v>
      </c>
      <c r="H757" s="46">
        <f t="shared" si="395"/>
        <v>0</v>
      </c>
      <c r="I757" s="71">
        <f t="shared" si="365"/>
        <v>0</v>
      </c>
    </row>
    <row r="758" spans="1:9" s="3" customFormat="1" ht="13.5" hidden="1" thickBot="1" x14ac:dyDescent="0.25">
      <c r="A758" s="64" t="s">
        <v>50</v>
      </c>
      <c r="B758" s="65"/>
      <c r="C758" s="45">
        <v>0</v>
      </c>
      <c r="D758" s="45"/>
      <c r="E758" s="45">
        <f t="shared" ref="E758:E761" si="396">C758+D758</f>
        <v>0</v>
      </c>
      <c r="F758" s="45"/>
      <c r="G758" s="45"/>
      <c r="H758" s="46"/>
      <c r="I758" s="71">
        <f t="shared" si="365"/>
        <v>0</v>
      </c>
    </row>
    <row r="759" spans="1:9" s="3" customFormat="1" ht="13.5" hidden="1" thickBot="1" x14ac:dyDescent="0.25">
      <c r="A759" s="36" t="s">
        <v>51</v>
      </c>
      <c r="B759" s="136" t="s">
        <v>52</v>
      </c>
      <c r="C759" s="41">
        <v>0</v>
      </c>
      <c r="D759" s="41"/>
      <c r="E759" s="41">
        <f t="shared" si="396"/>
        <v>0</v>
      </c>
      <c r="F759" s="41"/>
      <c r="G759" s="41"/>
      <c r="H759" s="42"/>
      <c r="I759" s="71">
        <f t="shared" si="365"/>
        <v>0</v>
      </c>
    </row>
    <row r="760" spans="1:9" s="3" customFormat="1" ht="13.5" hidden="1" thickBot="1" x14ac:dyDescent="0.25">
      <c r="A760" s="36" t="s">
        <v>18</v>
      </c>
      <c r="B760" s="136" t="s">
        <v>53</v>
      </c>
      <c r="C760" s="41">
        <v>0</v>
      </c>
      <c r="D760" s="41"/>
      <c r="E760" s="41">
        <f t="shared" si="396"/>
        <v>0</v>
      </c>
      <c r="F760" s="41"/>
      <c r="G760" s="41"/>
      <c r="H760" s="42"/>
      <c r="I760" s="71">
        <f t="shared" ref="I760:I787" si="397">SUM(E760:H760)</f>
        <v>0</v>
      </c>
    </row>
    <row r="761" spans="1:9" s="3" customFormat="1" ht="13.5" hidden="1" thickBot="1" x14ac:dyDescent="0.25">
      <c r="A761" s="36" t="s">
        <v>20</v>
      </c>
      <c r="B761" s="137" t="s">
        <v>54</v>
      </c>
      <c r="C761" s="41">
        <v>0</v>
      </c>
      <c r="D761" s="41"/>
      <c r="E761" s="41">
        <f t="shared" si="396"/>
        <v>0</v>
      </c>
      <c r="F761" s="41"/>
      <c r="G761" s="41"/>
      <c r="H761" s="42"/>
      <c r="I761" s="71">
        <f t="shared" si="397"/>
        <v>0</v>
      </c>
    </row>
    <row r="762" spans="1:9" s="3" customFormat="1" ht="13.5" hidden="1" thickBot="1" x14ac:dyDescent="0.25">
      <c r="A762" s="60" t="s">
        <v>55</v>
      </c>
      <c r="B762" s="61" t="s">
        <v>56</v>
      </c>
      <c r="C762" s="45">
        <v>0</v>
      </c>
      <c r="D762" s="45">
        <f t="shared" ref="D762:H762" si="398">SUM(D766,D767,D768)</f>
        <v>0</v>
      </c>
      <c r="E762" s="45">
        <f t="shared" si="398"/>
        <v>0</v>
      </c>
      <c r="F762" s="45">
        <f t="shared" si="398"/>
        <v>0</v>
      </c>
      <c r="G762" s="45">
        <f t="shared" si="398"/>
        <v>0</v>
      </c>
      <c r="H762" s="46">
        <f t="shared" si="398"/>
        <v>0</v>
      </c>
      <c r="I762" s="71">
        <f t="shared" si="397"/>
        <v>0</v>
      </c>
    </row>
    <row r="763" spans="1:9" s="3" customFormat="1" ht="13.5" hidden="1" thickBot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7"/>
        <v>0</v>
      </c>
    </row>
    <row r="764" spans="1:9" s="3" customFormat="1" ht="13.5" hidden="1" thickBot="1" x14ac:dyDescent="0.25">
      <c r="A764" s="64" t="s">
        <v>49</v>
      </c>
      <c r="B764" s="65"/>
      <c r="C764" s="45">
        <v>0</v>
      </c>
      <c r="D764" s="45">
        <f t="shared" ref="D764:H764" si="399">D766+D767+D768-D765</f>
        <v>0</v>
      </c>
      <c r="E764" s="45">
        <f t="shared" si="399"/>
        <v>0</v>
      </c>
      <c r="F764" s="45">
        <f t="shared" si="399"/>
        <v>0</v>
      </c>
      <c r="G764" s="45">
        <f t="shared" si="399"/>
        <v>0</v>
      </c>
      <c r="H764" s="46">
        <f t="shared" si="399"/>
        <v>0</v>
      </c>
      <c r="I764" s="71">
        <f t="shared" si="397"/>
        <v>0</v>
      </c>
    </row>
    <row r="765" spans="1:9" s="3" customFormat="1" ht="13.5" hidden="1" thickBot="1" x14ac:dyDescent="0.25">
      <c r="A765" s="64" t="s">
        <v>50</v>
      </c>
      <c r="B765" s="65"/>
      <c r="C765" s="45">
        <v>0</v>
      </c>
      <c r="D765" s="45"/>
      <c r="E765" s="45">
        <f t="shared" ref="E765:E768" si="400">C765+D765</f>
        <v>0</v>
      </c>
      <c r="F765" s="45"/>
      <c r="G765" s="45"/>
      <c r="H765" s="46"/>
      <c r="I765" s="71">
        <f t="shared" si="397"/>
        <v>0</v>
      </c>
    </row>
    <row r="766" spans="1:9" s="3" customFormat="1" ht="13.5" hidden="1" thickBot="1" x14ac:dyDescent="0.25">
      <c r="A766" s="36" t="s">
        <v>57</v>
      </c>
      <c r="B766" s="137" t="s">
        <v>58</v>
      </c>
      <c r="C766" s="41">
        <v>0</v>
      </c>
      <c r="D766" s="41"/>
      <c r="E766" s="41">
        <f t="shared" si="400"/>
        <v>0</v>
      </c>
      <c r="F766" s="41"/>
      <c r="G766" s="41"/>
      <c r="H766" s="42"/>
      <c r="I766" s="71">
        <f t="shared" si="397"/>
        <v>0</v>
      </c>
    </row>
    <row r="767" spans="1:9" s="3" customFormat="1" ht="13.5" hidden="1" thickBot="1" x14ac:dyDescent="0.25">
      <c r="A767" s="36" t="s">
        <v>59</v>
      </c>
      <c r="B767" s="137" t="s">
        <v>60</v>
      </c>
      <c r="C767" s="41">
        <v>0</v>
      </c>
      <c r="D767" s="41"/>
      <c r="E767" s="41">
        <f t="shared" si="400"/>
        <v>0</v>
      </c>
      <c r="F767" s="41"/>
      <c r="G767" s="41"/>
      <c r="H767" s="42"/>
      <c r="I767" s="71">
        <f t="shared" si="397"/>
        <v>0</v>
      </c>
    </row>
    <row r="768" spans="1:9" s="3" customFormat="1" ht="13.5" hidden="1" thickBot="1" x14ac:dyDescent="0.25">
      <c r="A768" s="36" t="s">
        <v>61</v>
      </c>
      <c r="B768" s="137" t="s">
        <v>62</v>
      </c>
      <c r="C768" s="41">
        <v>0</v>
      </c>
      <c r="D768" s="41"/>
      <c r="E768" s="41">
        <f t="shared" si="400"/>
        <v>0</v>
      </c>
      <c r="F768" s="41"/>
      <c r="G768" s="41"/>
      <c r="H768" s="42"/>
      <c r="I768" s="71">
        <f t="shared" si="397"/>
        <v>0</v>
      </c>
    </row>
    <row r="769" spans="1:9" s="3" customFormat="1" ht="13.5" hidden="1" thickBot="1" x14ac:dyDescent="0.25">
      <c r="A769" s="60" t="s">
        <v>63</v>
      </c>
      <c r="B769" s="67" t="s">
        <v>64</v>
      </c>
      <c r="C769" s="45">
        <v>0</v>
      </c>
      <c r="D769" s="45">
        <f t="shared" ref="D769:H769" si="401">SUM(D773,D774,D775)</f>
        <v>0</v>
      </c>
      <c r="E769" s="45">
        <f t="shared" si="401"/>
        <v>0</v>
      </c>
      <c r="F769" s="45">
        <f t="shared" si="401"/>
        <v>0</v>
      </c>
      <c r="G769" s="45">
        <f t="shared" si="401"/>
        <v>0</v>
      </c>
      <c r="H769" s="46">
        <f t="shared" si="401"/>
        <v>0</v>
      </c>
      <c r="I769" s="71">
        <f t="shared" si="397"/>
        <v>0</v>
      </c>
    </row>
    <row r="770" spans="1:9" s="3" customFormat="1" ht="13.5" hidden="1" thickBot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7"/>
        <v>0</v>
      </c>
    </row>
    <row r="771" spans="1:9" s="3" customFormat="1" ht="13.5" hidden="1" thickBot="1" x14ac:dyDescent="0.25">
      <c r="A771" s="64" t="s">
        <v>49</v>
      </c>
      <c r="B771" s="65"/>
      <c r="C771" s="45">
        <v>0</v>
      </c>
      <c r="D771" s="45">
        <f t="shared" ref="D771:H771" si="402">D773+D774+D775-D772</f>
        <v>0</v>
      </c>
      <c r="E771" s="45">
        <f t="shared" si="402"/>
        <v>0</v>
      </c>
      <c r="F771" s="45">
        <f t="shared" si="402"/>
        <v>0</v>
      </c>
      <c r="G771" s="45">
        <f t="shared" si="402"/>
        <v>0</v>
      </c>
      <c r="H771" s="46">
        <f t="shared" si="402"/>
        <v>0</v>
      </c>
      <c r="I771" s="71">
        <f t="shared" si="397"/>
        <v>0</v>
      </c>
    </row>
    <row r="772" spans="1:9" s="3" customFormat="1" ht="13.5" hidden="1" thickBot="1" x14ac:dyDescent="0.25">
      <c r="A772" s="64" t="s">
        <v>50</v>
      </c>
      <c r="B772" s="65"/>
      <c r="C772" s="45">
        <v>0</v>
      </c>
      <c r="D772" s="45"/>
      <c r="E772" s="45">
        <f t="shared" ref="E772:E775" si="403">C772+D772</f>
        <v>0</v>
      </c>
      <c r="F772" s="45"/>
      <c r="G772" s="45"/>
      <c r="H772" s="46"/>
      <c r="I772" s="71">
        <f t="shared" si="397"/>
        <v>0</v>
      </c>
    </row>
    <row r="773" spans="1:9" s="3" customFormat="1" ht="13.5" hidden="1" thickBot="1" x14ac:dyDescent="0.25">
      <c r="A773" s="36" t="s">
        <v>57</v>
      </c>
      <c r="B773" s="137" t="s">
        <v>65</v>
      </c>
      <c r="C773" s="41">
        <v>0</v>
      </c>
      <c r="D773" s="41"/>
      <c r="E773" s="41">
        <f t="shared" si="403"/>
        <v>0</v>
      </c>
      <c r="F773" s="41"/>
      <c r="G773" s="41"/>
      <c r="H773" s="42"/>
      <c r="I773" s="71">
        <f t="shared" si="397"/>
        <v>0</v>
      </c>
    </row>
    <row r="774" spans="1:9" s="3" customFormat="1" ht="13.5" hidden="1" thickBot="1" x14ac:dyDescent="0.25">
      <c r="A774" s="36" t="s">
        <v>59</v>
      </c>
      <c r="B774" s="137" t="s">
        <v>66</v>
      </c>
      <c r="C774" s="41">
        <v>0</v>
      </c>
      <c r="D774" s="41"/>
      <c r="E774" s="41">
        <f t="shared" si="403"/>
        <v>0</v>
      </c>
      <c r="F774" s="41"/>
      <c r="G774" s="41"/>
      <c r="H774" s="42"/>
      <c r="I774" s="71">
        <f t="shared" si="397"/>
        <v>0</v>
      </c>
    </row>
    <row r="775" spans="1:9" s="3" customFormat="1" ht="13.5" hidden="1" thickBot="1" x14ac:dyDescent="0.25">
      <c r="A775" s="36" t="s">
        <v>61</v>
      </c>
      <c r="B775" s="137" t="s">
        <v>67</v>
      </c>
      <c r="C775" s="41">
        <v>0</v>
      </c>
      <c r="D775" s="41"/>
      <c r="E775" s="41">
        <f t="shared" si="403"/>
        <v>0</v>
      </c>
      <c r="F775" s="41"/>
      <c r="G775" s="41"/>
      <c r="H775" s="42"/>
      <c r="I775" s="71">
        <f t="shared" si="397"/>
        <v>0</v>
      </c>
    </row>
    <row r="776" spans="1:9" s="3" customFormat="1" ht="13.5" hidden="1" thickBot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397"/>
        <v>0</v>
      </c>
    </row>
    <row r="777" spans="1:9" s="3" customFormat="1" ht="13.5" hidden="1" thickBot="1" x14ac:dyDescent="0.25">
      <c r="A777" s="60" t="s">
        <v>68</v>
      </c>
      <c r="B777" s="61">
        <v>71</v>
      </c>
      <c r="C777" s="45">
        <v>0</v>
      </c>
      <c r="D777" s="45">
        <f t="shared" ref="D777:H777" si="404">SUM(D778)</f>
        <v>0</v>
      </c>
      <c r="E777" s="45">
        <f t="shared" si="404"/>
        <v>0</v>
      </c>
      <c r="F777" s="45">
        <f t="shared" si="404"/>
        <v>0</v>
      </c>
      <c r="G777" s="45">
        <f t="shared" si="404"/>
        <v>0</v>
      </c>
      <c r="H777" s="46">
        <f t="shared" si="404"/>
        <v>0</v>
      </c>
      <c r="I777" s="71">
        <f t="shared" si="397"/>
        <v>0</v>
      </c>
    </row>
    <row r="778" spans="1:9" s="3" customFormat="1" ht="13.5" hidden="1" thickBot="1" x14ac:dyDescent="0.25">
      <c r="A778" s="50" t="s">
        <v>69</v>
      </c>
      <c r="B778" s="134" t="s">
        <v>70</v>
      </c>
      <c r="C778" s="41">
        <v>0</v>
      </c>
      <c r="D778" s="41"/>
      <c r="E778" s="41">
        <f>C778+D778</f>
        <v>0</v>
      </c>
      <c r="F778" s="41"/>
      <c r="G778" s="41"/>
      <c r="H778" s="42"/>
      <c r="I778" s="71">
        <f t="shared" si="397"/>
        <v>0</v>
      </c>
    </row>
    <row r="779" spans="1:9" s="3" customFormat="1" ht="13.5" hidden="1" thickBot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397"/>
        <v>0</v>
      </c>
    </row>
    <row r="780" spans="1:9" s="3" customFormat="1" ht="13.5" hidden="1" thickBot="1" x14ac:dyDescent="0.25">
      <c r="A780" s="48" t="s">
        <v>71</v>
      </c>
      <c r="B780" s="67" t="s">
        <v>72</v>
      </c>
      <c r="C780" s="45">
        <v>0</v>
      </c>
      <c r="D780" s="45"/>
      <c r="E780" s="45">
        <f>C780+D780</f>
        <v>0</v>
      </c>
      <c r="F780" s="45"/>
      <c r="G780" s="45"/>
      <c r="H780" s="46"/>
      <c r="I780" s="71">
        <f t="shared" si="397"/>
        <v>0</v>
      </c>
    </row>
    <row r="781" spans="1:9" s="3" customFormat="1" ht="13.5" hidden="1" thickBot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397"/>
        <v>0</v>
      </c>
    </row>
    <row r="782" spans="1:9" s="3" customFormat="1" ht="13.5" hidden="1" thickBot="1" x14ac:dyDescent="0.25">
      <c r="A782" s="48" t="s">
        <v>73</v>
      </c>
      <c r="B782" s="67"/>
      <c r="C782" s="45">
        <v>0</v>
      </c>
      <c r="D782" s="45">
        <f t="shared" ref="D782:H782" si="405">D729-D750</f>
        <v>0</v>
      </c>
      <c r="E782" s="45">
        <f t="shared" si="405"/>
        <v>0</v>
      </c>
      <c r="F782" s="45">
        <f t="shared" si="405"/>
        <v>0</v>
      </c>
      <c r="G782" s="45">
        <f t="shared" si="405"/>
        <v>0</v>
      </c>
      <c r="H782" s="46">
        <f t="shared" si="405"/>
        <v>0</v>
      </c>
      <c r="I782" s="71">
        <f t="shared" si="397"/>
        <v>0</v>
      </c>
    </row>
    <row r="783" spans="1:9" s="3" customFormat="1" ht="13.5" hidden="1" thickBot="1" x14ac:dyDescent="0.25">
      <c r="A783" s="81"/>
      <c r="B783" s="82"/>
      <c r="C783" s="83"/>
      <c r="D783" s="83"/>
      <c r="E783" s="83"/>
      <c r="F783" s="83"/>
      <c r="G783" s="83"/>
      <c r="H783" s="84"/>
      <c r="I783" s="71">
        <f t="shared" si="397"/>
        <v>0</v>
      </c>
    </row>
    <row r="784" spans="1:9" s="2" customFormat="1" ht="13.5" thickBot="1" x14ac:dyDescent="0.25">
      <c r="A784" s="143" t="s">
        <v>101</v>
      </c>
      <c r="B784" s="144" t="s">
        <v>102</v>
      </c>
      <c r="C784" s="145">
        <v>4012</v>
      </c>
      <c r="D784" s="145">
        <f t="shared" ref="D784:H784" si="406">D817</f>
        <v>0</v>
      </c>
      <c r="E784" s="145">
        <f t="shared" si="406"/>
        <v>4012</v>
      </c>
      <c r="F784" s="145">
        <f t="shared" si="406"/>
        <v>0</v>
      </c>
      <c r="G784" s="145">
        <f t="shared" si="406"/>
        <v>0</v>
      </c>
      <c r="H784" s="146">
        <f t="shared" si="406"/>
        <v>0</v>
      </c>
      <c r="I784" s="13">
        <f t="shared" si="397"/>
        <v>4012</v>
      </c>
    </row>
    <row r="785" spans="1:9" hidden="1" x14ac:dyDescent="0.2">
      <c r="A785" s="139" t="s">
        <v>76</v>
      </c>
      <c r="B785" s="140"/>
      <c r="C785" s="91">
        <v>4012</v>
      </c>
      <c r="D785" s="91">
        <f>SUM(D786,D789,D815,D812)</f>
        <v>0</v>
      </c>
      <c r="E785" s="91">
        <f t="shared" ref="E785:H785" si="407">SUM(E786,E789,E815,E812)</f>
        <v>4012</v>
      </c>
      <c r="F785" s="91">
        <f t="shared" si="407"/>
        <v>0</v>
      </c>
      <c r="G785" s="91">
        <f t="shared" si="407"/>
        <v>0</v>
      </c>
      <c r="H785" s="92">
        <f t="shared" si="407"/>
        <v>0</v>
      </c>
      <c r="I785" s="13"/>
    </row>
    <row r="786" spans="1:9" s="3" customFormat="1" hidden="1" x14ac:dyDescent="0.2">
      <c r="A786" s="60" t="s">
        <v>43</v>
      </c>
      <c r="B786" s="61">
        <v>20</v>
      </c>
      <c r="C786" s="45">
        <v>0</v>
      </c>
      <c r="D786" s="45">
        <f t="shared" ref="D786:H786" si="408">SUM(D787)</f>
        <v>0</v>
      </c>
      <c r="E786" s="45">
        <f t="shared" si="408"/>
        <v>0</v>
      </c>
      <c r="F786" s="45">
        <f t="shared" si="408"/>
        <v>0</v>
      </c>
      <c r="G786" s="45">
        <f t="shared" si="408"/>
        <v>0</v>
      </c>
      <c r="H786" s="46">
        <f t="shared" si="408"/>
        <v>0</v>
      </c>
      <c r="I786" s="71">
        <f t="shared" si="397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v>0</v>
      </c>
      <c r="D787" s="41">
        <f>D840</f>
        <v>0</v>
      </c>
      <c r="E787" s="41">
        <f>C787+D787</f>
        <v>0</v>
      </c>
      <c r="F787" s="41">
        <f t="shared" ref="F787:H787" si="409">F840</f>
        <v>0</v>
      </c>
      <c r="G787" s="41">
        <f t="shared" si="409"/>
        <v>0</v>
      </c>
      <c r="H787" s="42">
        <f t="shared" si="409"/>
        <v>0</v>
      </c>
      <c r="I787" s="71">
        <f t="shared" si="397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10">SUM(E788:H788)</f>
        <v>0</v>
      </c>
    </row>
    <row r="789" spans="1:9" ht="25.5" hidden="1" x14ac:dyDescent="0.2">
      <c r="A789" s="135" t="s">
        <v>46</v>
      </c>
      <c r="B789" s="62">
        <v>60</v>
      </c>
      <c r="C789" s="45">
        <v>4012</v>
      </c>
      <c r="D789" s="45">
        <f t="shared" ref="D789:H789" si="411">SUM(D790,D797,D804)</f>
        <v>0</v>
      </c>
      <c r="E789" s="45">
        <f t="shared" si="411"/>
        <v>4012</v>
      </c>
      <c r="F789" s="45">
        <f t="shared" si="411"/>
        <v>0</v>
      </c>
      <c r="G789" s="45">
        <f t="shared" si="411"/>
        <v>0</v>
      </c>
      <c r="H789" s="46">
        <f t="shared" si="411"/>
        <v>0</v>
      </c>
      <c r="I789" s="13"/>
    </row>
    <row r="790" spans="1:9" ht="25.5" hidden="1" x14ac:dyDescent="0.2">
      <c r="A790" s="60" t="s">
        <v>47</v>
      </c>
      <c r="B790" s="63">
        <v>60</v>
      </c>
      <c r="C790" s="45">
        <v>4012</v>
      </c>
      <c r="D790" s="45">
        <f t="shared" ref="D790:H790" si="412">SUM(D794,D795,D796)</f>
        <v>0</v>
      </c>
      <c r="E790" s="45">
        <f t="shared" si="412"/>
        <v>4012</v>
      </c>
      <c r="F790" s="45">
        <f t="shared" si="412"/>
        <v>0</v>
      </c>
      <c r="G790" s="45">
        <f t="shared" si="412"/>
        <v>0</v>
      </c>
      <c r="H790" s="46">
        <f t="shared" si="412"/>
        <v>0</v>
      </c>
      <c r="I790" s="13"/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10"/>
        <v>0</v>
      </c>
    </row>
    <row r="792" spans="1:9" s="3" customFormat="1" hidden="1" x14ac:dyDescent="0.2">
      <c r="A792" s="64" t="s">
        <v>49</v>
      </c>
      <c r="B792" s="65"/>
      <c r="C792" s="45">
        <v>3.5</v>
      </c>
      <c r="D792" s="45">
        <f t="shared" ref="D792:H792" si="413">D794+D795+D796-D793</f>
        <v>0</v>
      </c>
      <c r="E792" s="45">
        <f t="shared" si="413"/>
        <v>3.5</v>
      </c>
      <c r="F792" s="45">
        <f t="shared" si="413"/>
        <v>0</v>
      </c>
      <c r="G792" s="45">
        <f t="shared" si="413"/>
        <v>0</v>
      </c>
      <c r="H792" s="46">
        <f t="shared" si="413"/>
        <v>0</v>
      </c>
      <c r="I792" s="71"/>
    </row>
    <row r="793" spans="1:9" hidden="1" x14ac:dyDescent="0.2">
      <c r="A793" s="64" t="s">
        <v>50</v>
      </c>
      <c r="B793" s="65"/>
      <c r="C793" s="45">
        <v>4008.5</v>
      </c>
      <c r="D793" s="45">
        <f t="shared" ref="D793:E795" si="414">D846</f>
        <v>0</v>
      </c>
      <c r="E793" s="45">
        <f t="shared" si="414"/>
        <v>4008.5</v>
      </c>
      <c r="F793" s="45">
        <f>F846</f>
        <v>0</v>
      </c>
      <c r="G793" s="45">
        <f t="shared" ref="G793:H793" si="415">G846</f>
        <v>0</v>
      </c>
      <c r="H793" s="46">
        <f t="shared" si="415"/>
        <v>0</v>
      </c>
      <c r="I793" s="13"/>
    </row>
    <row r="794" spans="1:9" hidden="1" x14ac:dyDescent="0.2">
      <c r="A794" s="36" t="s">
        <v>51</v>
      </c>
      <c r="B794" s="136" t="s">
        <v>52</v>
      </c>
      <c r="C794" s="38">
        <v>3368.49</v>
      </c>
      <c r="D794" s="38">
        <f t="shared" si="414"/>
        <v>0</v>
      </c>
      <c r="E794" s="38">
        <f t="shared" ref="E794:E796" si="416">C794+D794</f>
        <v>3368.49</v>
      </c>
      <c r="F794" s="38">
        <f t="shared" ref="F794:H796" si="417">F847</f>
        <v>0</v>
      </c>
      <c r="G794" s="38">
        <f t="shared" si="417"/>
        <v>0</v>
      </c>
      <c r="H794" s="39">
        <f t="shared" si="417"/>
        <v>0</v>
      </c>
      <c r="I794" s="13"/>
    </row>
    <row r="795" spans="1:9" s="3" customFormat="1" hidden="1" x14ac:dyDescent="0.2">
      <c r="A795" s="36" t="s">
        <v>18</v>
      </c>
      <c r="B795" s="136" t="s">
        <v>53</v>
      </c>
      <c r="C795" s="41">
        <v>3.5</v>
      </c>
      <c r="D795" s="41">
        <f t="shared" si="414"/>
        <v>0</v>
      </c>
      <c r="E795" s="41">
        <f t="shared" si="416"/>
        <v>3.5</v>
      </c>
      <c r="F795" s="41">
        <f t="shared" si="417"/>
        <v>0</v>
      </c>
      <c r="G795" s="41">
        <f t="shared" si="417"/>
        <v>0</v>
      </c>
      <c r="H795" s="42">
        <f t="shared" si="417"/>
        <v>0</v>
      </c>
      <c r="I795" s="71"/>
    </row>
    <row r="796" spans="1:9" hidden="1" x14ac:dyDescent="0.2">
      <c r="A796" s="36" t="s">
        <v>20</v>
      </c>
      <c r="B796" s="137" t="s">
        <v>54</v>
      </c>
      <c r="C796" s="38">
        <v>640.01000000000022</v>
      </c>
      <c r="D796" s="38">
        <f>D849</f>
        <v>0</v>
      </c>
      <c r="E796" s="38">
        <f t="shared" si="416"/>
        <v>640.01000000000022</v>
      </c>
      <c r="F796" s="38">
        <f t="shared" si="417"/>
        <v>0</v>
      </c>
      <c r="G796" s="38">
        <f t="shared" si="417"/>
        <v>0</v>
      </c>
      <c r="H796" s="39">
        <f t="shared" si="417"/>
        <v>0</v>
      </c>
      <c r="I796" s="13"/>
    </row>
    <row r="797" spans="1:9" s="3" customFormat="1" hidden="1" x14ac:dyDescent="0.2">
      <c r="A797" s="60" t="s">
        <v>55</v>
      </c>
      <c r="B797" s="61" t="s">
        <v>56</v>
      </c>
      <c r="C797" s="45">
        <v>0</v>
      </c>
      <c r="D797" s="45">
        <f t="shared" ref="D797:H797" si="418">SUM(D801,D802,D803)</f>
        <v>0</v>
      </c>
      <c r="E797" s="45">
        <f t="shared" si="418"/>
        <v>0</v>
      </c>
      <c r="F797" s="45">
        <f t="shared" si="418"/>
        <v>0</v>
      </c>
      <c r="G797" s="45">
        <f t="shared" si="418"/>
        <v>0</v>
      </c>
      <c r="H797" s="46">
        <f t="shared" si="418"/>
        <v>0</v>
      </c>
      <c r="I797" s="71">
        <f t="shared" si="410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10"/>
        <v>0</v>
      </c>
    </row>
    <row r="799" spans="1:9" s="3" customFormat="1" hidden="1" x14ac:dyDescent="0.2">
      <c r="A799" s="64" t="s">
        <v>49</v>
      </c>
      <c r="B799" s="65"/>
      <c r="C799" s="45">
        <v>0</v>
      </c>
      <c r="D799" s="45">
        <f t="shared" ref="D799:H799" si="419">D801+D802+D803-D800</f>
        <v>0</v>
      </c>
      <c r="E799" s="45">
        <f t="shared" si="419"/>
        <v>0</v>
      </c>
      <c r="F799" s="45">
        <f t="shared" si="419"/>
        <v>0</v>
      </c>
      <c r="G799" s="45">
        <f t="shared" si="419"/>
        <v>0</v>
      </c>
      <c r="H799" s="46">
        <f t="shared" si="419"/>
        <v>0</v>
      </c>
      <c r="I799" s="71">
        <f t="shared" si="410"/>
        <v>0</v>
      </c>
    </row>
    <row r="800" spans="1:9" s="3" customFormat="1" hidden="1" x14ac:dyDescent="0.2">
      <c r="A800" s="64" t="s">
        <v>50</v>
      </c>
      <c r="B800" s="65"/>
      <c r="C800" s="45">
        <v>0</v>
      </c>
      <c r="D800" s="45">
        <f t="shared" ref="D800:H803" si="420">D853</f>
        <v>0</v>
      </c>
      <c r="E800" s="45">
        <f t="shared" si="420"/>
        <v>0</v>
      </c>
      <c r="F800" s="45">
        <f t="shared" si="420"/>
        <v>0</v>
      </c>
      <c r="G800" s="45">
        <f t="shared" si="420"/>
        <v>0</v>
      </c>
      <c r="H800" s="46">
        <f t="shared" si="420"/>
        <v>0</v>
      </c>
      <c r="I800" s="71">
        <f t="shared" si="410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v>0</v>
      </c>
      <c r="D801" s="41">
        <f t="shared" si="420"/>
        <v>0</v>
      </c>
      <c r="E801" s="41">
        <f t="shared" ref="E801:E803" si="421">C801+D801</f>
        <v>0</v>
      </c>
      <c r="F801" s="41">
        <f t="shared" si="420"/>
        <v>0</v>
      </c>
      <c r="G801" s="41">
        <f t="shared" si="420"/>
        <v>0</v>
      </c>
      <c r="H801" s="42">
        <f t="shared" si="420"/>
        <v>0</v>
      </c>
      <c r="I801" s="71">
        <f t="shared" si="410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v>0</v>
      </c>
      <c r="D802" s="41">
        <f t="shared" si="420"/>
        <v>0</v>
      </c>
      <c r="E802" s="41">
        <f t="shared" si="421"/>
        <v>0</v>
      </c>
      <c r="F802" s="41">
        <f t="shared" si="420"/>
        <v>0</v>
      </c>
      <c r="G802" s="41">
        <f t="shared" si="420"/>
        <v>0</v>
      </c>
      <c r="H802" s="42">
        <f t="shared" si="420"/>
        <v>0</v>
      </c>
      <c r="I802" s="71">
        <f t="shared" si="410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v>0</v>
      </c>
      <c r="D803" s="41">
        <f t="shared" si="420"/>
        <v>0</v>
      </c>
      <c r="E803" s="41">
        <f t="shared" si="421"/>
        <v>0</v>
      </c>
      <c r="F803" s="41">
        <f t="shared" si="420"/>
        <v>0</v>
      </c>
      <c r="G803" s="41">
        <f t="shared" si="420"/>
        <v>0</v>
      </c>
      <c r="H803" s="42">
        <f t="shared" si="420"/>
        <v>0</v>
      </c>
      <c r="I803" s="71">
        <f t="shared" si="410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v>0</v>
      </c>
      <c r="D804" s="45">
        <f t="shared" ref="D804:H804" si="422">SUM(D808,D809,D810)</f>
        <v>0</v>
      </c>
      <c r="E804" s="45">
        <f t="shared" si="422"/>
        <v>0</v>
      </c>
      <c r="F804" s="45">
        <f t="shared" si="422"/>
        <v>0</v>
      </c>
      <c r="G804" s="45">
        <f t="shared" si="422"/>
        <v>0</v>
      </c>
      <c r="H804" s="46">
        <f t="shared" si="422"/>
        <v>0</v>
      </c>
      <c r="I804" s="71">
        <f t="shared" si="410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10"/>
        <v>0</v>
      </c>
    </row>
    <row r="806" spans="1:9" s="3" customFormat="1" hidden="1" x14ac:dyDescent="0.2">
      <c r="A806" s="64" t="s">
        <v>49</v>
      </c>
      <c r="B806" s="65"/>
      <c r="C806" s="45">
        <v>0</v>
      </c>
      <c r="D806" s="45">
        <f t="shared" ref="D806:H806" si="423">D808+D809+D810-D807</f>
        <v>0</v>
      </c>
      <c r="E806" s="45">
        <f t="shared" si="423"/>
        <v>0</v>
      </c>
      <c r="F806" s="45">
        <f t="shared" si="423"/>
        <v>0</v>
      </c>
      <c r="G806" s="45">
        <f t="shared" si="423"/>
        <v>0</v>
      </c>
      <c r="H806" s="46">
        <f t="shared" si="423"/>
        <v>0</v>
      </c>
      <c r="I806" s="71">
        <f t="shared" si="410"/>
        <v>0</v>
      </c>
    </row>
    <row r="807" spans="1:9" s="3" customFormat="1" hidden="1" x14ac:dyDescent="0.2">
      <c r="A807" s="64" t="s">
        <v>50</v>
      </c>
      <c r="B807" s="65"/>
      <c r="C807" s="45">
        <v>0</v>
      </c>
      <c r="D807" s="45">
        <f t="shared" ref="D807:H810" si="424">D860</f>
        <v>0</v>
      </c>
      <c r="E807" s="45">
        <f t="shared" si="424"/>
        <v>0</v>
      </c>
      <c r="F807" s="45">
        <f t="shared" si="424"/>
        <v>0</v>
      </c>
      <c r="G807" s="45">
        <f t="shared" si="424"/>
        <v>0</v>
      </c>
      <c r="H807" s="46">
        <f t="shared" si="424"/>
        <v>0</v>
      </c>
      <c r="I807" s="71">
        <f t="shared" si="410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v>0</v>
      </c>
      <c r="D808" s="41">
        <f t="shared" si="424"/>
        <v>0</v>
      </c>
      <c r="E808" s="41">
        <f t="shared" ref="E808:E810" si="425">C808+D808</f>
        <v>0</v>
      </c>
      <c r="F808" s="41">
        <f t="shared" si="424"/>
        <v>0</v>
      </c>
      <c r="G808" s="41">
        <f t="shared" si="424"/>
        <v>0</v>
      </c>
      <c r="H808" s="42">
        <f t="shared" si="424"/>
        <v>0</v>
      </c>
      <c r="I808" s="71">
        <f t="shared" si="410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v>0</v>
      </c>
      <c r="D809" s="41">
        <f t="shared" si="424"/>
        <v>0</v>
      </c>
      <c r="E809" s="41">
        <f t="shared" si="425"/>
        <v>0</v>
      </c>
      <c r="F809" s="41">
        <f t="shared" si="424"/>
        <v>0</v>
      </c>
      <c r="G809" s="41">
        <f t="shared" si="424"/>
        <v>0</v>
      </c>
      <c r="H809" s="42">
        <f t="shared" si="424"/>
        <v>0</v>
      </c>
      <c r="I809" s="71">
        <f t="shared" si="410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v>0</v>
      </c>
      <c r="D810" s="41">
        <f t="shared" si="424"/>
        <v>0</v>
      </c>
      <c r="E810" s="41">
        <f t="shared" si="425"/>
        <v>0</v>
      </c>
      <c r="F810" s="41">
        <f t="shared" si="424"/>
        <v>0</v>
      </c>
      <c r="G810" s="41">
        <f t="shared" si="424"/>
        <v>0</v>
      </c>
      <c r="H810" s="42">
        <f t="shared" si="424"/>
        <v>0</v>
      </c>
      <c r="I810" s="71">
        <f t="shared" si="410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10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v>0</v>
      </c>
      <c r="D812" s="45">
        <f t="shared" ref="D812:H812" si="426">SUM(D813)</f>
        <v>0</v>
      </c>
      <c r="E812" s="45">
        <f t="shared" si="426"/>
        <v>0</v>
      </c>
      <c r="F812" s="45">
        <f t="shared" si="426"/>
        <v>0</v>
      </c>
      <c r="G812" s="45">
        <f t="shared" si="426"/>
        <v>0</v>
      </c>
      <c r="H812" s="46">
        <f t="shared" si="426"/>
        <v>0</v>
      </c>
      <c r="I812" s="71">
        <f t="shared" ref="I812:I813" si="427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v>0</v>
      </c>
      <c r="D813" s="41">
        <f>D866</f>
        <v>0</v>
      </c>
      <c r="E813" s="41">
        <f>C813+D813</f>
        <v>0</v>
      </c>
      <c r="F813" s="41">
        <f t="shared" ref="F813:H813" si="428">F866</f>
        <v>0</v>
      </c>
      <c r="G813" s="41">
        <f t="shared" si="428"/>
        <v>0</v>
      </c>
      <c r="H813" s="42">
        <f t="shared" si="428"/>
        <v>0</v>
      </c>
      <c r="I813" s="71">
        <f t="shared" si="427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10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v>0</v>
      </c>
      <c r="D815" s="45">
        <f t="shared" ref="D815" si="429">D868</f>
        <v>0</v>
      </c>
      <c r="E815" s="45">
        <f>C815+D815</f>
        <v>0</v>
      </c>
      <c r="F815" s="45">
        <f t="shared" ref="F815:H815" si="430">F868</f>
        <v>0</v>
      </c>
      <c r="G815" s="45">
        <f t="shared" si="430"/>
        <v>0</v>
      </c>
      <c r="H815" s="46">
        <f t="shared" si="430"/>
        <v>0</v>
      </c>
      <c r="I815" s="71">
        <f t="shared" si="410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10"/>
        <v>0</v>
      </c>
    </row>
    <row r="817" spans="1:9" s="2" customFormat="1" x14ac:dyDescent="0.2">
      <c r="A817" s="85" t="s">
        <v>103</v>
      </c>
      <c r="B817" s="86"/>
      <c r="C817" s="87">
        <v>4012</v>
      </c>
      <c r="D817" s="87">
        <f t="shared" ref="D817:H817" si="431">D818</f>
        <v>0</v>
      </c>
      <c r="E817" s="87">
        <f t="shared" si="431"/>
        <v>4012</v>
      </c>
      <c r="F817" s="87">
        <f t="shared" si="431"/>
        <v>0</v>
      </c>
      <c r="G817" s="87">
        <f t="shared" si="431"/>
        <v>0</v>
      </c>
      <c r="H817" s="88">
        <f t="shared" si="431"/>
        <v>0</v>
      </c>
      <c r="I817" s="13">
        <f t="shared" si="410"/>
        <v>4012</v>
      </c>
    </row>
    <row r="818" spans="1:9" s="4" customFormat="1" x14ac:dyDescent="0.2">
      <c r="A818" s="93" t="s">
        <v>78</v>
      </c>
      <c r="B818" s="94"/>
      <c r="C818" s="95">
        <v>4012</v>
      </c>
      <c r="D818" s="95">
        <f t="shared" ref="D818:H818" si="432">SUM(D819,D820,D821,D825)</f>
        <v>0</v>
      </c>
      <c r="E818" s="95">
        <f t="shared" si="432"/>
        <v>4012</v>
      </c>
      <c r="F818" s="95">
        <f t="shared" si="432"/>
        <v>0</v>
      </c>
      <c r="G818" s="95">
        <f t="shared" si="432"/>
        <v>0</v>
      </c>
      <c r="H818" s="96">
        <f t="shared" si="432"/>
        <v>0</v>
      </c>
      <c r="I818" s="13">
        <f t="shared" si="410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10"/>
        <v>3.5</v>
      </c>
    </row>
    <row r="820" spans="1:9" s="3" customFormat="1" hidden="1" x14ac:dyDescent="0.2">
      <c r="A820" s="36" t="s">
        <v>13</v>
      </c>
      <c r="B820" s="40"/>
      <c r="C820" s="41">
        <v>0</v>
      </c>
      <c r="D820" s="41"/>
      <c r="E820" s="41">
        <f t="shared" ref="E820:E824" si="433">SUM(C820,D820)</f>
        <v>0</v>
      </c>
      <c r="F820" s="41"/>
      <c r="G820" s="41"/>
      <c r="H820" s="42"/>
      <c r="I820" s="71">
        <f t="shared" si="410"/>
        <v>0</v>
      </c>
    </row>
    <row r="821" spans="1:9" x14ac:dyDescent="0.2">
      <c r="A821" s="43" t="s">
        <v>79</v>
      </c>
      <c r="B821" s="44" t="s">
        <v>15</v>
      </c>
      <c r="C821" s="45">
        <v>4008.5</v>
      </c>
      <c r="D821" s="45">
        <f>SUM(D822:D824)</f>
        <v>0</v>
      </c>
      <c r="E821" s="45">
        <f t="shared" si="433"/>
        <v>4008.5</v>
      </c>
      <c r="F821" s="45">
        <f t="shared" ref="F821:H821" si="434">SUM(F822:F824)</f>
        <v>0</v>
      </c>
      <c r="G821" s="45">
        <f t="shared" si="434"/>
        <v>0</v>
      </c>
      <c r="H821" s="46">
        <f t="shared" si="434"/>
        <v>0</v>
      </c>
      <c r="I821" s="13">
        <f t="shared" si="410"/>
        <v>4008.5</v>
      </c>
    </row>
    <row r="822" spans="1:9" x14ac:dyDescent="0.2">
      <c r="A822" s="47" t="s">
        <v>16</v>
      </c>
      <c r="B822" s="37" t="s">
        <v>17</v>
      </c>
      <c r="C822" s="38">
        <v>3368.49</v>
      </c>
      <c r="D822" s="38"/>
      <c r="E822" s="38">
        <f t="shared" si="433"/>
        <v>3368.49</v>
      </c>
      <c r="F822" s="38"/>
      <c r="G822" s="38"/>
      <c r="H822" s="39"/>
      <c r="I822" s="13">
        <f t="shared" si="410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>
        <v>0</v>
      </c>
      <c r="D823" s="41"/>
      <c r="E823" s="41">
        <f t="shared" si="433"/>
        <v>0</v>
      </c>
      <c r="F823" s="41"/>
      <c r="G823" s="41"/>
      <c r="H823" s="42"/>
      <c r="I823" s="71">
        <f t="shared" si="410"/>
        <v>0</v>
      </c>
    </row>
    <row r="824" spans="1:9" s="3" customFormat="1" x14ac:dyDescent="0.2">
      <c r="A824" s="47" t="s">
        <v>20</v>
      </c>
      <c r="B824" s="37" t="s">
        <v>21</v>
      </c>
      <c r="C824" s="41">
        <v>640.01000000000022</v>
      </c>
      <c r="D824" s="41"/>
      <c r="E824" s="41">
        <f t="shared" si="433"/>
        <v>640.01000000000022</v>
      </c>
      <c r="F824" s="41"/>
      <c r="G824" s="41"/>
      <c r="H824" s="42"/>
      <c r="I824" s="71">
        <f t="shared" si="410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v>0</v>
      </c>
      <c r="D825" s="45">
        <f t="shared" ref="D825:H825" si="435">SUM(D826,D830,D834)</f>
        <v>0</v>
      </c>
      <c r="E825" s="45">
        <f t="shared" si="435"/>
        <v>0</v>
      </c>
      <c r="F825" s="45">
        <f t="shared" si="435"/>
        <v>0</v>
      </c>
      <c r="G825" s="45">
        <f t="shared" si="435"/>
        <v>0</v>
      </c>
      <c r="H825" s="46">
        <f t="shared" si="435"/>
        <v>0</v>
      </c>
      <c r="I825" s="71">
        <f t="shared" si="410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v>0</v>
      </c>
      <c r="D826" s="45">
        <f t="shared" ref="D826:H826" si="436">SUM(D827:D829)</f>
        <v>0</v>
      </c>
      <c r="E826" s="45">
        <f t="shared" si="436"/>
        <v>0</v>
      </c>
      <c r="F826" s="45">
        <f t="shared" si="436"/>
        <v>0</v>
      </c>
      <c r="G826" s="45">
        <f t="shared" si="436"/>
        <v>0</v>
      </c>
      <c r="H826" s="46">
        <f t="shared" si="436"/>
        <v>0</v>
      </c>
      <c r="I826" s="71">
        <f t="shared" si="410"/>
        <v>0</v>
      </c>
    </row>
    <row r="827" spans="1:9" s="3" customFormat="1" hidden="1" x14ac:dyDescent="0.2">
      <c r="A827" s="50" t="s">
        <v>26</v>
      </c>
      <c r="B827" s="51" t="s">
        <v>27</v>
      </c>
      <c r="C827" s="41">
        <v>0</v>
      </c>
      <c r="D827" s="41"/>
      <c r="E827" s="41">
        <f t="shared" ref="E827:E829" si="437">SUM(C827,D827)</f>
        <v>0</v>
      </c>
      <c r="F827" s="41"/>
      <c r="G827" s="41"/>
      <c r="H827" s="42"/>
      <c r="I827" s="71">
        <f t="shared" si="410"/>
        <v>0</v>
      </c>
    </row>
    <row r="828" spans="1:9" s="3" customFormat="1" hidden="1" x14ac:dyDescent="0.2">
      <c r="A828" s="50" t="s">
        <v>28</v>
      </c>
      <c r="B828" s="52" t="s">
        <v>29</v>
      </c>
      <c r="C828" s="41">
        <v>0</v>
      </c>
      <c r="D828" s="41"/>
      <c r="E828" s="41">
        <f t="shared" si="437"/>
        <v>0</v>
      </c>
      <c r="F828" s="41"/>
      <c r="G828" s="41"/>
      <c r="H828" s="42"/>
      <c r="I828" s="71">
        <f t="shared" si="410"/>
        <v>0</v>
      </c>
    </row>
    <row r="829" spans="1:9" s="3" customFormat="1" hidden="1" x14ac:dyDescent="0.2">
      <c r="A829" s="50" t="s">
        <v>30</v>
      </c>
      <c r="B829" s="52" t="s">
        <v>31</v>
      </c>
      <c r="C829" s="41">
        <v>0</v>
      </c>
      <c r="D829" s="41"/>
      <c r="E829" s="41">
        <f t="shared" si="437"/>
        <v>0</v>
      </c>
      <c r="F829" s="41"/>
      <c r="G829" s="41"/>
      <c r="H829" s="42"/>
      <c r="I829" s="71">
        <f t="shared" si="410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v>0</v>
      </c>
      <c r="D830" s="45">
        <f t="shared" ref="D830:H830" si="438">SUM(D831:D833)</f>
        <v>0</v>
      </c>
      <c r="E830" s="45">
        <f t="shared" si="438"/>
        <v>0</v>
      </c>
      <c r="F830" s="45">
        <f t="shared" si="438"/>
        <v>0</v>
      </c>
      <c r="G830" s="45">
        <f t="shared" si="438"/>
        <v>0</v>
      </c>
      <c r="H830" s="46">
        <f t="shared" si="438"/>
        <v>0</v>
      </c>
      <c r="I830" s="71">
        <f t="shared" si="410"/>
        <v>0</v>
      </c>
    </row>
    <row r="831" spans="1:9" s="3" customFormat="1" hidden="1" x14ac:dyDescent="0.2">
      <c r="A831" s="50" t="s">
        <v>26</v>
      </c>
      <c r="B831" s="52" t="s">
        <v>34</v>
      </c>
      <c r="C831" s="41">
        <v>0</v>
      </c>
      <c r="D831" s="41"/>
      <c r="E831" s="41">
        <f t="shared" ref="E831:E833" si="439">SUM(C831,D831)</f>
        <v>0</v>
      </c>
      <c r="F831" s="41"/>
      <c r="G831" s="41"/>
      <c r="H831" s="42"/>
      <c r="I831" s="71">
        <f t="shared" si="410"/>
        <v>0</v>
      </c>
    </row>
    <row r="832" spans="1:9" s="3" customFormat="1" hidden="1" x14ac:dyDescent="0.2">
      <c r="A832" s="50" t="s">
        <v>28</v>
      </c>
      <c r="B832" s="52" t="s">
        <v>35</v>
      </c>
      <c r="C832" s="41">
        <v>0</v>
      </c>
      <c r="D832" s="41"/>
      <c r="E832" s="41">
        <f t="shared" si="439"/>
        <v>0</v>
      </c>
      <c r="F832" s="41"/>
      <c r="G832" s="41"/>
      <c r="H832" s="42"/>
      <c r="I832" s="71">
        <f t="shared" si="410"/>
        <v>0</v>
      </c>
    </row>
    <row r="833" spans="1:11" s="3" customFormat="1" hidden="1" x14ac:dyDescent="0.2">
      <c r="A833" s="50" t="s">
        <v>30</v>
      </c>
      <c r="B833" s="52" t="s">
        <v>36</v>
      </c>
      <c r="C833" s="41">
        <v>0</v>
      </c>
      <c r="D833" s="41"/>
      <c r="E833" s="41">
        <f t="shared" si="439"/>
        <v>0</v>
      </c>
      <c r="F833" s="41"/>
      <c r="G833" s="41"/>
      <c r="H833" s="42"/>
      <c r="I833" s="71">
        <f t="shared" si="410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v>0</v>
      </c>
      <c r="D834" s="45">
        <f t="shared" ref="D834:H834" si="440">SUM(D835:D837)</f>
        <v>0</v>
      </c>
      <c r="E834" s="45">
        <f t="shared" si="440"/>
        <v>0</v>
      </c>
      <c r="F834" s="45">
        <f t="shared" si="440"/>
        <v>0</v>
      </c>
      <c r="G834" s="45">
        <f t="shared" si="440"/>
        <v>0</v>
      </c>
      <c r="H834" s="46">
        <f t="shared" si="440"/>
        <v>0</v>
      </c>
      <c r="I834" s="71">
        <f t="shared" si="410"/>
        <v>0</v>
      </c>
    </row>
    <row r="835" spans="1:11" s="3" customFormat="1" hidden="1" x14ac:dyDescent="0.2">
      <c r="A835" s="50" t="s">
        <v>26</v>
      </c>
      <c r="B835" s="52" t="s">
        <v>39</v>
      </c>
      <c r="C835" s="41">
        <v>0</v>
      </c>
      <c r="D835" s="41"/>
      <c r="E835" s="41">
        <f t="shared" ref="E835:E837" si="441">SUM(C835,D835)</f>
        <v>0</v>
      </c>
      <c r="F835" s="41"/>
      <c r="G835" s="41"/>
      <c r="H835" s="42"/>
      <c r="I835" s="71">
        <f t="shared" si="410"/>
        <v>0</v>
      </c>
    </row>
    <row r="836" spans="1:11" s="3" customFormat="1" hidden="1" x14ac:dyDescent="0.2">
      <c r="A836" s="50" t="s">
        <v>28</v>
      </c>
      <c r="B836" s="52" t="s">
        <v>40</v>
      </c>
      <c r="C836" s="41">
        <v>0</v>
      </c>
      <c r="D836" s="41"/>
      <c r="E836" s="41">
        <f t="shared" si="441"/>
        <v>0</v>
      </c>
      <c r="F836" s="41"/>
      <c r="G836" s="41"/>
      <c r="H836" s="42"/>
      <c r="I836" s="71">
        <f t="shared" si="410"/>
        <v>0</v>
      </c>
    </row>
    <row r="837" spans="1:11" s="3" customFormat="1" hidden="1" x14ac:dyDescent="0.2">
      <c r="A837" s="50" t="s">
        <v>30</v>
      </c>
      <c r="B837" s="52" t="s">
        <v>41</v>
      </c>
      <c r="C837" s="41">
        <v>0</v>
      </c>
      <c r="D837" s="41"/>
      <c r="E837" s="41">
        <f t="shared" si="441"/>
        <v>0</v>
      </c>
      <c r="F837" s="41"/>
      <c r="G837" s="41"/>
      <c r="H837" s="42"/>
      <c r="I837" s="71">
        <f t="shared" si="410"/>
        <v>0</v>
      </c>
    </row>
    <row r="838" spans="1:11" s="4" customFormat="1" x14ac:dyDescent="0.2">
      <c r="A838" s="93" t="s">
        <v>76</v>
      </c>
      <c r="B838" s="94"/>
      <c r="C838" s="95">
        <v>4012</v>
      </c>
      <c r="D838" s="95">
        <f>SUM(D839,D842,D868,D865)</f>
        <v>0</v>
      </c>
      <c r="E838" s="95">
        <f t="shared" ref="E838:H838" si="442">SUM(E839,E842,E868,E865)</f>
        <v>4012</v>
      </c>
      <c r="F838" s="95">
        <f t="shared" si="442"/>
        <v>0</v>
      </c>
      <c r="G838" s="95">
        <f t="shared" si="442"/>
        <v>0</v>
      </c>
      <c r="H838" s="96">
        <f t="shared" si="442"/>
        <v>0</v>
      </c>
      <c r="I838" s="13">
        <f t="shared" si="410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v>0</v>
      </c>
      <c r="D839" s="45">
        <f t="shared" ref="D839:H839" si="443">SUM(D840)</f>
        <v>0</v>
      </c>
      <c r="E839" s="45">
        <f t="shared" si="443"/>
        <v>0</v>
      </c>
      <c r="F839" s="45">
        <f t="shared" si="443"/>
        <v>0</v>
      </c>
      <c r="G839" s="45">
        <f t="shared" si="443"/>
        <v>0</v>
      </c>
      <c r="H839" s="46">
        <f t="shared" si="443"/>
        <v>0</v>
      </c>
      <c r="I839" s="71">
        <f t="shared" si="410"/>
        <v>0</v>
      </c>
    </row>
    <row r="840" spans="1:11" s="7" customFormat="1" hidden="1" x14ac:dyDescent="0.2">
      <c r="A840" s="80" t="s">
        <v>87</v>
      </c>
      <c r="B840" s="138" t="s">
        <v>88</v>
      </c>
      <c r="C840" s="98">
        <v>0</v>
      </c>
      <c r="D840" s="98"/>
      <c r="E840" s="98">
        <f>C840+D840</f>
        <v>0</v>
      </c>
      <c r="F840" s="98"/>
      <c r="G840" s="98"/>
      <c r="H840" s="119"/>
      <c r="I840" s="120">
        <f t="shared" si="410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10"/>
        <v>0</v>
      </c>
    </row>
    <row r="842" spans="1:11" ht="25.5" x14ac:dyDescent="0.2">
      <c r="A842" s="135" t="s">
        <v>46</v>
      </c>
      <c r="B842" s="62">
        <v>60</v>
      </c>
      <c r="C842" s="45">
        <v>4012</v>
      </c>
      <c r="D842" s="45">
        <f t="shared" ref="D842:H842" si="444">SUM(D843,D850,D857)</f>
        <v>0</v>
      </c>
      <c r="E842" s="45">
        <f t="shared" si="444"/>
        <v>4012</v>
      </c>
      <c r="F842" s="45">
        <f t="shared" si="444"/>
        <v>0</v>
      </c>
      <c r="G842" s="45">
        <f t="shared" si="444"/>
        <v>0</v>
      </c>
      <c r="H842" s="46">
        <f t="shared" si="444"/>
        <v>0</v>
      </c>
      <c r="I842" s="13">
        <f t="shared" si="410"/>
        <v>4012</v>
      </c>
    </row>
    <row r="843" spans="1:11" ht="25.5" x14ac:dyDescent="0.2">
      <c r="A843" s="60" t="s">
        <v>47</v>
      </c>
      <c r="B843" s="63">
        <v>60</v>
      </c>
      <c r="C843" s="45">
        <v>4012</v>
      </c>
      <c r="D843" s="45">
        <f t="shared" ref="D843:H843" si="445">SUM(D847,D848,D849)</f>
        <v>0</v>
      </c>
      <c r="E843" s="45">
        <f t="shared" si="445"/>
        <v>4012</v>
      </c>
      <c r="F843" s="45">
        <f t="shared" si="445"/>
        <v>0</v>
      </c>
      <c r="G843" s="45">
        <f t="shared" si="445"/>
        <v>0</v>
      </c>
      <c r="H843" s="46">
        <f t="shared" si="445"/>
        <v>0</v>
      </c>
      <c r="I843" s="13">
        <f t="shared" si="410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10"/>
        <v>0</v>
      </c>
    </row>
    <row r="845" spans="1:11" s="3" customFormat="1" x14ac:dyDescent="0.2">
      <c r="A845" s="64" t="s">
        <v>49</v>
      </c>
      <c r="B845" s="65"/>
      <c r="C845" s="45">
        <v>3.5</v>
      </c>
      <c r="D845" s="45">
        <f t="shared" ref="D845:H845" si="446">D847+D848+D849-D846</f>
        <v>0</v>
      </c>
      <c r="E845" s="45">
        <f t="shared" si="446"/>
        <v>3.5</v>
      </c>
      <c r="F845" s="45">
        <f t="shared" si="446"/>
        <v>0</v>
      </c>
      <c r="G845" s="45">
        <f t="shared" si="446"/>
        <v>0</v>
      </c>
      <c r="H845" s="46">
        <f t="shared" si="446"/>
        <v>0</v>
      </c>
      <c r="I845" s="71">
        <f t="shared" si="410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47">C846+D846</f>
        <v>4008.5</v>
      </c>
      <c r="F846" s="45"/>
      <c r="G846" s="45"/>
      <c r="H846" s="46"/>
      <c r="I846" s="13">
        <f t="shared" si="410"/>
        <v>4008.5</v>
      </c>
    </row>
    <row r="847" spans="1:11" x14ac:dyDescent="0.2">
      <c r="A847" s="36" t="s">
        <v>51</v>
      </c>
      <c r="B847" s="136" t="s">
        <v>52</v>
      </c>
      <c r="C847" s="38">
        <v>3368.49</v>
      </c>
      <c r="D847" s="38"/>
      <c r="E847" s="38">
        <f t="shared" si="447"/>
        <v>3368.49</v>
      </c>
      <c r="F847" s="38"/>
      <c r="G847" s="38"/>
      <c r="H847" s="39"/>
      <c r="I847" s="13">
        <f t="shared" si="410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47"/>
        <v>3.5</v>
      </c>
      <c r="F848" s="41"/>
      <c r="G848" s="41"/>
      <c r="H848" s="42"/>
      <c r="I848" s="71">
        <f t="shared" si="410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v>640.01000000000022</v>
      </c>
      <c r="D849" s="38"/>
      <c r="E849" s="38">
        <f t="shared" si="447"/>
        <v>640.01000000000022</v>
      </c>
      <c r="F849" s="38"/>
      <c r="G849" s="38"/>
      <c r="H849" s="39"/>
      <c r="I849" s="13">
        <f t="shared" si="410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v>0</v>
      </c>
      <c r="D850" s="45">
        <f t="shared" ref="D850:H850" si="448">SUM(D854,D855,D856)</f>
        <v>0</v>
      </c>
      <c r="E850" s="45">
        <f t="shared" si="448"/>
        <v>0</v>
      </c>
      <c r="F850" s="45">
        <f t="shared" si="448"/>
        <v>0</v>
      </c>
      <c r="G850" s="45">
        <f t="shared" si="448"/>
        <v>0</v>
      </c>
      <c r="H850" s="46">
        <f t="shared" si="448"/>
        <v>0</v>
      </c>
      <c r="I850" s="71">
        <f t="shared" si="410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10"/>
        <v>0</v>
      </c>
    </row>
    <row r="852" spans="1:9" s="3" customFormat="1" hidden="1" x14ac:dyDescent="0.2">
      <c r="A852" s="64" t="s">
        <v>49</v>
      </c>
      <c r="B852" s="65"/>
      <c r="C852" s="45">
        <v>0</v>
      </c>
      <c r="D852" s="45">
        <f t="shared" ref="D852:H852" si="449">D854+D855+D856-D853</f>
        <v>0</v>
      </c>
      <c r="E852" s="45">
        <f t="shared" si="449"/>
        <v>0</v>
      </c>
      <c r="F852" s="45">
        <f t="shared" si="449"/>
        <v>0</v>
      </c>
      <c r="G852" s="45">
        <f t="shared" si="449"/>
        <v>0</v>
      </c>
      <c r="H852" s="46">
        <f t="shared" si="449"/>
        <v>0</v>
      </c>
      <c r="I852" s="71">
        <f t="shared" si="410"/>
        <v>0</v>
      </c>
    </row>
    <row r="853" spans="1:9" s="3" customFormat="1" hidden="1" x14ac:dyDescent="0.2">
      <c r="A853" s="64" t="s">
        <v>50</v>
      </c>
      <c r="B853" s="65"/>
      <c r="C853" s="45">
        <v>0</v>
      </c>
      <c r="D853" s="45"/>
      <c r="E853" s="45">
        <f t="shared" ref="E853:E856" si="450">C853+D853</f>
        <v>0</v>
      </c>
      <c r="F853" s="45"/>
      <c r="G853" s="45"/>
      <c r="H853" s="46"/>
      <c r="I853" s="71">
        <f t="shared" si="410"/>
        <v>0</v>
      </c>
    </row>
    <row r="854" spans="1:9" s="3" customFormat="1" hidden="1" x14ac:dyDescent="0.2">
      <c r="A854" s="36" t="s">
        <v>57</v>
      </c>
      <c r="B854" s="137" t="s">
        <v>58</v>
      </c>
      <c r="C854" s="41">
        <v>0</v>
      </c>
      <c r="D854" s="41"/>
      <c r="E854" s="41">
        <f t="shared" si="450"/>
        <v>0</v>
      </c>
      <c r="F854" s="41"/>
      <c r="G854" s="41"/>
      <c r="H854" s="42"/>
      <c r="I854" s="71">
        <f t="shared" si="410"/>
        <v>0</v>
      </c>
    </row>
    <row r="855" spans="1:9" s="3" customFormat="1" hidden="1" x14ac:dyDescent="0.2">
      <c r="A855" s="36" t="s">
        <v>59</v>
      </c>
      <c r="B855" s="137" t="s">
        <v>60</v>
      </c>
      <c r="C855" s="41">
        <v>0</v>
      </c>
      <c r="D855" s="41"/>
      <c r="E855" s="41">
        <f t="shared" si="450"/>
        <v>0</v>
      </c>
      <c r="F855" s="41"/>
      <c r="G855" s="41"/>
      <c r="H855" s="42"/>
      <c r="I855" s="71">
        <f t="shared" ref="I855:I924" si="451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>
        <v>0</v>
      </c>
      <c r="D856" s="41"/>
      <c r="E856" s="41">
        <f t="shared" si="450"/>
        <v>0</v>
      </c>
      <c r="F856" s="41"/>
      <c r="G856" s="41"/>
      <c r="H856" s="42"/>
      <c r="I856" s="71">
        <f t="shared" si="451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v>0</v>
      </c>
      <c r="D857" s="45">
        <f t="shared" ref="D857:H857" si="452">SUM(D861,D862,D863)</f>
        <v>0</v>
      </c>
      <c r="E857" s="45">
        <f t="shared" si="452"/>
        <v>0</v>
      </c>
      <c r="F857" s="45">
        <f t="shared" si="452"/>
        <v>0</v>
      </c>
      <c r="G857" s="45">
        <f t="shared" si="452"/>
        <v>0</v>
      </c>
      <c r="H857" s="46">
        <f t="shared" si="452"/>
        <v>0</v>
      </c>
      <c r="I857" s="71">
        <f t="shared" si="451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1"/>
        <v>0</v>
      </c>
    </row>
    <row r="859" spans="1:9" s="3" customFormat="1" hidden="1" x14ac:dyDescent="0.2">
      <c r="A859" s="64" t="s">
        <v>49</v>
      </c>
      <c r="B859" s="65"/>
      <c r="C859" s="45">
        <v>0</v>
      </c>
      <c r="D859" s="45">
        <f t="shared" ref="D859:H859" si="453">D861+D862+D863-D860</f>
        <v>0</v>
      </c>
      <c r="E859" s="45">
        <f t="shared" si="453"/>
        <v>0</v>
      </c>
      <c r="F859" s="45">
        <f t="shared" si="453"/>
        <v>0</v>
      </c>
      <c r="G859" s="45">
        <f t="shared" si="453"/>
        <v>0</v>
      </c>
      <c r="H859" s="46">
        <f t="shared" si="453"/>
        <v>0</v>
      </c>
      <c r="I859" s="71">
        <f t="shared" si="451"/>
        <v>0</v>
      </c>
    </row>
    <row r="860" spans="1:9" s="3" customFormat="1" hidden="1" x14ac:dyDescent="0.2">
      <c r="A860" s="64" t="s">
        <v>50</v>
      </c>
      <c r="B860" s="65"/>
      <c r="C860" s="45">
        <v>0</v>
      </c>
      <c r="D860" s="45"/>
      <c r="E860" s="45">
        <f t="shared" ref="E860:E863" si="454">C860+D860</f>
        <v>0</v>
      </c>
      <c r="F860" s="45"/>
      <c r="G860" s="45"/>
      <c r="H860" s="46"/>
      <c r="I860" s="71">
        <f t="shared" si="451"/>
        <v>0</v>
      </c>
    </row>
    <row r="861" spans="1:9" s="3" customFormat="1" hidden="1" x14ac:dyDescent="0.2">
      <c r="A861" s="36" t="s">
        <v>57</v>
      </c>
      <c r="B861" s="137" t="s">
        <v>65</v>
      </c>
      <c r="C861" s="41">
        <v>0</v>
      </c>
      <c r="D861" s="41"/>
      <c r="E861" s="41">
        <f t="shared" si="454"/>
        <v>0</v>
      </c>
      <c r="F861" s="41"/>
      <c r="G861" s="41"/>
      <c r="H861" s="42"/>
      <c r="I861" s="71">
        <f t="shared" si="451"/>
        <v>0</v>
      </c>
    </row>
    <row r="862" spans="1:9" s="3" customFormat="1" hidden="1" x14ac:dyDescent="0.2">
      <c r="A862" s="36" t="s">
        <v>59</v>
      </c>
      <c r="B862" s="137" t="s">
        <v>66</v>
      </c>
      <c r="C862" s="41">
        <v>0</v>
      </c>
      <c r="D862" s="41"/>
      <c r="E862" s="41">
        <f t="shared" si="454"/>
        <v>0</v>
      </c>
      <c r="F862" s="41"/>
      <c r="G862" s="41"/>
      <c r="H862" s="42"/>
      <c r="I862" s="71">
        <f t="shared" si="451"/>
        <v>0</v>
      </c>
    </row>
    <row r="863" spans="1:9" s="3" customFormat="1" hidden="1" x14ac:dyDescent="0.2">
      <c r="A863" s="36" t="s">
        <v>61</v>
      </c>
      <c r="B863" s="137" t="s">
        <v>67</v>
      </c>
      <c r="C863" s="41">
        <v>0</v>
      </c>
      <c r="D863" s="41"/>
      <c r="E863" s="41">
        <f t="shared" si="454"/>
        <v>0</v>
      </c>
      <c r="F863" s="41"/>
      <c r="G863" s="41"/>
      <c r="H863" s="42"/>
      <c r="I863" s="71">
        <f t="shared" si="451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51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v>0</v>
      </c>
      <c r="D865" s="45">
        <f t="shared" ref="D865:H865" si="455">SUM(D866)</f>
        <v>0</v>
      </c>
      <c r="E865" s="45">
        <f t="shared" si="455"/>
        <v>0</v>
      </c>
      <c r="F865" s="45">
        <f t="shared" si="455"/>
        <v>0</v>
      </c>
      <c r="G865" s="45">
        <f t="shared" si="455"/>
        <v>0</v>
      </c>
      <c r="H865" s="46">
        <f t="shared" si="455"/>
        <v>0</v>
      </c>
      <c r="I865" s="71">
        <f t="shared" si="451"/>
        <v>0</v>
      </c>
    </row>
    <row r="866" spans="1:9" s="3" customFormat="1" hidden="1" x14ac:dyDescent="0.2">
      <c r="A866" s="50" t="s">
        <v>69</v>
      </c>
      <c r="B866" s="134" t="s">
        <v>70</v>
      </c>
      <c r="C866" s="41">
        <v>0</v>
      </c>
      <c r="D866" s="41"/>
      <c r="E866" s="41">
        <f>C866+D866</f>
        <v>0</v>
      </c>
      <c r="F866" s="41"/>
      <c r="G866" s="41"/>
      <c r="H866" s="42"/>
      <c r="I866" s="71">
        <f t="shared" si="451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51"/>
        <v>0</v>
      </c>
    </row>
    <row r="868" spans="1:9" s="3" customFormat="1" hidden="1" x14ac:dyDescent="0.2">
      <c r="A868" s="48" t="s">
        <v>71</v>
      </c>
      <c r="B868" s="67" t="s">
        <v>72</v>
      </c>
      <c r="C868" s="45">
        <v>0</v>
      </c>
      <c r="D868" s="45"/>
      <c r="E868" s="45">
        <f>C868+D868</f>
        <v>0</v>
      </c>
      <c r="F868" s="45"/>
      <c r="G868" s="45"/>
      <c r="H868" s="46"/>
      <c r="I868" s="71">
        <f t="shared" si="451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51"/>
        <v>0</v>
      </c>
    </row>
    <row r="870" spans="1:9" s="3" customFormat="1" hidden="1" x14ac:dyDescent="0.2">
      <c r="A870" s="48" t="s">
        <v>73</v>
      </c>
      <c r="B870" s="67"/>
      <c r="C870" s="45">
        <v>0</v>
      </c>
      <c r="D870" s="45">
        <f t="shared" ref="D870:H870" si="456">D817-D838</f>
        <v>0</v>
      </c>
      <c r="E870" s="45">
        <f t="shared" si="456"/>
        <v>0</v>
      </c>
      <c r="F870" s="45">
        <f t="shared" si="456"/>
        <v>0</v>
      </c>
      <c r="G870" s="45">
        <f t="shared" si="456"/>
        <v>0</v>
      </c>
      <c r="H870" s="46">
        <f t="shared" si="456"/>
        <v>0</v>
      </c>
      <c r="I870" s="71">
        <f t="shared" si="451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51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v>0</v>
      </c>
      <c r="D872" s="109">
        <f t="shared" ref="D872:H872" si="457">SUM(D905,D960,D1014,D1069)</f>
        <v>0</v>
      </c>
      <c r="E872" s="109">
        <f t="shared" si="457"/>
        <v>0</v>
      </c>
      <c r="F872" s="109">
        <f t="shared" si="457"/>
        <v>0</v>
      </c>
      <c r="G872" s="109">
        <f t="shared" si="457"/>
        <v>0</v>
      </c>
      <c r="H872" s="110">
        <f t="shared" si="457"/>
        <v>0</v>
      </c>
      <c r="I872" s="71">
        <f t="shared" si="451"/>
        <v>0</v>
      </c>
    </row>
    <row r="873" spans="1:9" s="6" customFormat="1" hidden="1" x14ac:dyDescent="0.2">
      <c r="A873" s="103" t="s">
        <v>106</v>
      </c>
      <c r="B873" s="104"/>
      <c r="C873" s="105">
        <v>0</v>
      </c>
      <c r="D873" s="105">
        <f>SUM(D874,D877,D903,D900)</f>
        <v>0</v>
      </c>
      <c r="E873" s="105">
        <f t="shared" ref="E873:H873" si="458">SUM(E874,E877,E903,E900)</f>
        <v>0</v>
      </c>
      <c r="F873" s="105">
        <f t="shared" si="458"/>
        <v>0</v>
      </c>
      <c r="G873" s="105">
        <f t="shared" si="458"/>
        <v>0</v>
      </c>
      <c r="H873" s="106">
        <f t="shared" si="458"/>
        <v>0</v>
      </c>
      <c r="I873" s="71">
        <f t="shared" si="451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v>0</v>
      </c>
      <c r="D874" s="45">
        <f t="shared" ref="D874:H874" si="459">SUM(D875)</f>
        <v>0</v>
      </c>
      <c r="E874" s="45">
        <f t="shared" si="459"/>
        <v>0</v>
      </c>
      <c r="F874" s="45">
        <f t="shared" si="459"/>
        <v>0</v>
      </c>
      <c r="G874" s="45">
        <f t="shared" si="459"/>
        <v>0</v>
      </c>
      <c r="H874" s="46">
        <f t="shared" si="459"/>
        <v>0</v>
      </c>
      <c r="I874" s="71">
        <f t="shared" si="451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v>0</v>
      </c>
      <c r="D875" s="41">
        <f>SUM(D928,D983,D1037,D1092)</f>
        <v>0</v>
      </c>
      <c r="E875" s="41">
        <f>C875+D875</f>
        <v>0</v>
      </c>
      <c r="F875" s="41">
        <f t="shared" ref="F875:H875" si="460">SUM(F928,F983,F1037,F1092)</f>
        <v>0</v>
      </c>
      <c r="G875" s="41">
        <f t="shared" si="460"/>
        <v>0</v>
      </c>
      <c r="H875" s="42">
        <f t="shared" si="460"/>
        <v>0</v>
      </c>
      <c r="I875" s="71">
        <f t="shared" si="451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51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v>0</v>
      </c>
      <c r="D877" s="45">
        <f t="shared" ref="D877:H877" si="461">SUM(D878,D885,D892)</f>
        <v>0</v>
      </c>
      <c r="E877" s="45">
        <f t="shared" si="461"/>
        <v>0</v>
      </c>
      <c r="F877" s="45">
        <f t="shared" si="461"/>
        <v>0</v>
      </c>
      <c r="G877" s="45">
        <f t="shared" si="461"/>
        <v>0</v>
      </c>
      <c r="H877" s="46">
        <f t="shared" si="461"/>
        <v>0</v>
      </c>
      <c r="I877" s="71">
        <f t="shared" si="451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v>0</v>
      </c>
      <c r="D878" s="45">
        <f t="shared" ref="D878:H878" si="462">SUM(D882,D883,D884)</f>
        <v>0</v>
      </c>
      <c r="E878" s="45">
        <f t="shared" si="462"/>
        <v>0</v>
      </c>
      <c r="F878" s="45">
        <f t="shared" si="462"/>
        <v>0</v>
      </c>
      <c r="G878" s="45">
        <f t="shared" si="462"/>
        <v>0</v>
      </c>
      <c r="H878" s="46">
        <f t="shared" si="462"/>
        <v>0</v>
      </c>
      <c r="I878" s="71">
        <f t="shared" si="451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1"/>
        <v>0</v>
      </c>
    </row>
    <row r="880" spans="1:9" s="3" customFormat="1" hidden="1" x14ac:dyDescent="0.2">
      <c r="A880" s="64" t="s">
        <v>49</v>
      </c>
      <c r="B880" s="65"/>
      <c r="C880" s="45">
        <v>0</v>
      </c>
      <c r="D880" s="45">
        <f t="shared" ref="D880:H880" si="463">D882+D883+D884-D881</f>
        <v>0</v>
      </c>
      <c r="E880" s="45">
        <f t="shared" si="463"/>
        <v>0</v>
      </c>
      <c r="F880" s="45">
        <f t="shared" si="463"/>
        <v>0</v>
      </c>
      <c r="G880" s="45">
        <f t="shared" si="463"/>
        <v>0</v>
      </c>
      <c r="H880" s="46">
        <f t="shared" si="463"/>
        <v>0</v>
      </c>
      <c r="I880" s="71">
        <f t="shared" si="451"/>
        <v>0</v>
      </c>
    </row>
    <row r="881" spans="1:9" s="3" customFormat="1" hidden="1" x14ac:dyDescent="0.2">
      <c r="A881" s="64" t="s">
        <v>50</v>
      </c>
      <c r="B881" s="65"/>
      <c r="C881" s="45">
        <v>0</v>
      </c>
      <c r="D881" s="45">
        <f t="shared" ref="D881:H884" si="464">SUM(D934,D989,D1043,D1098)</f>
        <v>0</v>
      </c>
      <c r="E881" s="45">
        <f t="shared" si="464"/>
        <v>0</v>
      </c>
      <c r="F881" s="45">
        <f t="shared" si="464"/>
        <v>0</v>
      </c>
      <c r="G881" s="45">
        <f t="shared" si="464"/>
        <v>0</v>
      </c>
      <c r="H881" s="46">
        <f t="shared" si="464"/>
        <v>0</v>
      </c>
      <c r="I881" s="71">
        <f t="shared" si="451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v>0</v>
      </c>
      <c r="D882" s="41">
        <f>SUM(D935,D990,D1044,D1099)</f>
        <v>0</v>
      </c>
      <c r="E882" s="41">
        <f t="shared" ref="E882:E884" si="465">C882+D882</f>
        <v>0</v>
      </c>
      <c r="F882" s="41">
        <f t="shared" si="464"/>
        <v>0</v>
      </c>
      <c r="G882" s="41">
        <f t="shared" si="464"/>
        <v>0</v>
      </c>
      <c r="H882" s="42">
        <f t="shared" si="464"/>
        <v>0</v>
      </c>
      <c r="I882" s="71">
        <f t="shared" si="451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v>0</v>
      </c>
      <c r="D883" s="41">
        <f>SUM(D936,D991,D1045,D1100)</f>
        <v>0</v>
      </c>
      <c r="E883" s="41">
        <f t="shared" si="465"/>
        <v>0</v>
      </c>
      <c r="F883" s="41">
        <f t="shared" si="464"/>
        <v>0</v>
      </c>
      <c r="G883" s="41">
        <f t="shared" si="464"/>
        <v>0</v>
      </c>
      <c r="H883" s="42">
        <f t="shared" si="464"/>
        <v>0</v>
      </c>
      <c r="I883" s="71">
        <f t="shared" si="451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v>0</v>
      </c>
      <c r="D884" s="41">
        <f>SUM(D937,D992,D1046,D1101)</f>
        <v>0</v>
      </c>
      <c r="E884" s="41">
        <f t="shared" si="465"/>
        <v>0</v>
      </c>
      <c r="F884" s="41">
        <f t="shared" si="464"/>
        <v>0</v>
      </c>
      <c r="G884" s="41">
        <f t="shared" si="464"/>
        <v>0</v>
      </c>
      <c r="H884" s="42">
        <f t="shared" si="464"/>
        <v>0</v>
      </c>
      <c r="I884" s="71">
        <f t="shared" si="451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v>0</v>
      </c>
      <c r="D885" s="45">
        <f t="shared" ref="D885:H885" si="466">SUM(D889,D890,D891)</f>
        <v>0</v>
      </c>
      <c r="E885" s="45">
        <f t="shared" si="466"/>
        <v>0</v>
      </c>
      <c r="F885" s="45">
        <f t="shared" si="466"/>
        <v>0</v>
      </c>
      <c r="G885" s="45">
        <f t="shared" si="466"/>
        <v>0</v>
      </c>
      <c r="H885" s="46">
        <f t="shared" si="466"/>
        <v>0</v>
      </c>
      <c r="I885" s="71">
        <f t="shared" si="451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1"/>
        <v>0</v>
      </c>
    </row>
    <row r="887" spans="1:9" s="3" customFormat="1" hidden="1" x14ac:dyDescent="0.2">
      <c r="A887" s="64" t="s">
        <v>49</v>
      </c>
      <c r="B887" s="65"/>
      <c r="C887" s="45">
        <v>0</v>
      </c>
      <c r="D887" s="45">
        <f t="shared" ref="D887:H887" si="467">D889+D890+D891-D888</f>
        <v>0</v>
      </c>
      <c r="E887" s="45">
        <f t="shared" si="467"/>
        <v>0</v>
      </c>
      <c r="F887" s="45">
        <f t="shared" si="467"/>
        <v>0</v>
      </c>
      <c r="G887" s="45">
        <f t="shared" si="467"/>
        <v>0</v>
      </c>
      <c r="H887" s="46">
        <f t="shared" si="467"/>
        <v>0</v>
      </c>
      <c r="I887" s="71">
        <f t="shared" si="451"/>
        <v>0</v>
      </c>
    </row>
    <row r="888" spans="1:9" s="3" customFormat="1" hidden="1" x14ac:dyDescent="0.2">
      <c r="A888" s="64" t="s">
        <v>50</v>
      </c>
      <c r="B888" s="65"/>
      <c r="C888" s="45">
        <v>0</v>
      </c>
      <c r="D888" s="45">
        <f t="shared" ref="D888:H891" si="468">SUM(D941,D996,D1050,D1105)</f>
        <v>0</v>
      </c>
      <c r="E888" s="45">
        <f t="shared" si="468"/>
        <v>0</v>
      </c>
      <c r="F888" s="45">
        <f t="shared" si="468"/>
        <v>0</v>
      </c>
      <c r="G888" s="45">
        <f t="shared" si="468"/>
        <v>0</v>
      </c>
      <c r="H888" s="46">
        <f t="shared" si="468"/>
        <v>0</v>
      </c>
      <c r="I888" s="71">
        <f t="shared" si="451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v>0</v>
      </c>
      <c r="D889" s="41">
        <f>SUM(D942,D997,D1051,D1106)</f>
        <v>0</v>
      </c>
      <c r="E889" s="41">
        <f t="shared" ref="E889:E891" si="469">C889+D889</f>
        <v>0</v>
      </c>
      <c r="F889" s="41">
        <f t="shared" si="468"/>
        <v>0</v>
      </c>
      <c r="G889" s="41">
        <f t="shared" si="468"/>
        <v>0</v>
      </c>
      <c r="H889" s="42">
        <f t="shared" si="468"/>
        <v>0</v>
      </c>
      <c r="I889" s="71">
        <f t="shared" si="451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v>0</v>
      </c>
      <c r="D890" s="41">
        <f>SUM(D943,D998,D1052,D1107)</f>
        <v>0</v>
      </c>
      <c r="E890" s="41">
        <f t="shared" si="469"/>
        <v>0</v>
      </c>
      <c r="F890" s="41">
        <f t="shared" si="468"/>
        <v>0</v>
      </c>
      <c r="G890" s="41">
        <f t="shared" si="468"/>
        <v>0</v>
      </c>
      <c r="H890" s="42">
        <f t="shared" si="468"/>
        <v>0</v>
      </c>
      <c r="I890" s="71">
        <f t="shared" si="451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v>0</v>
      </c>
      <c r="D891" s="41">
        <f>SUM(D944,D999,D1053,D1108)</f>
        <v>0</v>
      </c>
      <c r="E891" s="41">
        <f t="shared" si="469"/>
        <v>0</v>
      </c>
      <c r="F891" s="41">
        <f t="shared" si="468"/>
        <v>0</v>
      </c>
      <c r="G891" s="41">
        <f t="shared" si="468"/>
        <v>0</v>
      </c>
      <c r="H891" s="42">
        <f t="shared" si="468"/>
        <v>0</v>
      </c>
      <c r="I891" s="71">
        <f t="shared" si="451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v>0</v>
      </c>
      <c r="D892" s="45">
        <f t="shared" ref="D892:H892" si="470">SUM(D896,D897,D898)</f>
        <v>0</v>
      </c>
      <c r="E892" s="45">
        <f t="shared" si="470"/>
        <v>0</v>
      </c>
      <c r="F892" s="45">
        <f t="shared" si="470"/>
        <v>0</v>
      </c>
      <c r="G892" s="45">
        <f t="shared" si="470"/>
        <v>0</v>
      </c>
      <c r="H892" s="46">
        <f t="shared" si="470"/>
        <v>0</v>
      </c>
      <c r="I892" s="71">
        <f t="shared" si="451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1"/>
        <v>0</v>
      </c>
    </row>
    <row r="894" spans="1:9" s="3" customFormat="1" hidden="1" x14ac:dyDescent="0.2">
      <c r="A894" s="64" t="s">
        <v>49</v>
      </c>
      <c r="B894" s="65"/>
      <c r="C894" s="45">
        <v>0</v>
      </c>
      <c r="D894" s="45">
        <f t="shared" ref="D894:H894" si="471">D896+D897+D898-D895</f>
        <v>0</v>
      </c>
      <c r="E894" s="45">
        <f t="shared" si="471"/>
        <v>0</v>
      </c>
      <c r="F894" s="45">
        <f t="shared" si="471"/>
        <v>0</v>
      </c>
      <c r="G894" s="45">
        <f t="shared" si="471"/>
        <v>0</v>
      </c>
      <c r="H894" s="46">
        <f t="shared" si="471"/>
        <v>0</v>
      </c>
      <c r="I894" s="71">
        <f t="shared" si="451"/>
        <v>0</v>
      </c>
    </row>
    <row r="895" spans="1:9" s="3" customFormat="1" hidden="1" x14ac:dyDescent="0.2">
      <c r="A895" s="64" t="s">
        <v>50</v>
      </c>
      <c r="B895" s="65"/>
      <c r="C895" s="45">
        <v>0</v>
      </c>
      <c r="D895" s="45">
        <f t="shared" ref="D895:H898" si="472">SUM(D948,D1003,D1057,D1112)</f>
        <v>0</v>
      </c>
      <c r="E895" s="45">
        <f t="shared" si="472"/>
        <v>0</v>
      </c>
      <c r="F895" s="45">
        <f t="shared" si="472"/>
        <v>0</v>
      </c>
      <c r="G895" s="45">
        <f t="shared" si="472"/>
        <v>0</v>
      </c>
      <c r="H895" s="46">
        <f t="shared" si="472"/>
        <v>0</v>
      </c>
      <c r="I895" s="71">
        <f t="shared" si="451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v>0</v>
      </c>
      <c r="D896" s="41">
        <f>SUM(D949,D1004,D1058,D1113)</f>
        <v>0</v>
      </c>
      <c r="E896" s="41">
        <f t="shared" ref="E896:E898" si="473">C896+D896</f>
        <v>0</v>
      </c>
      <c r="F896" s="41">
        <f t="shared" si="472"/>
        <v>0</v>
      </c>
      <c r="G896" s="41">
        <f t="shared" si="472"/>
        <v>0</v>
      </c>
      <c r="H896" s="42">
        <f t="shared" si="472"/>
        <v>0</v>
      </c>
      <c r="I896" s="71">
        <f t="shared" si="451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v>0</v>
      </c>
      <c r="D897" s="41">
        <f>SUM(D950,D1005,D1059,D1114)</f>
        <v>0</v>
      </c>
      <c r="E897" s="41">
        <f t="shared" si="473"/>
        <v>0</v>
      </c>
      <c r="F897" s="41">
        <f t="shared" si="472"/>
        <v>0</v>
      </c>
      <c r="G897" s="41">
        <f t="shared" si="472"/>
        <v>0</v>
      </c>
      <c r="H897" s="42">
        <f t="shared" si="472"/>
        <v>0</v>
      </c>
      <c r="I897" s="71">
        <f t="shared" si="451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v>0</v>
      </c>
      <c r="D898" s="41">
        <f>SUM(D951,D1006,D1060,D1115)</f>
        <v>0</v>
      </c>
      <c r="E898" s="41">
        <f t="shared" si="473"/>
        <v>0</v>
      </c>
      <c r="F898" s="41">
        <f t="shared" si="472"/>
        <v>0</v>
      </c>
      <c r="G898" s="41">
        <f t="shared" si="472"/>
        <v>0</v>
      </c>
      <c r="H898" s="42">
        <f t="shared" si="472"/>
        <v>0</v>
      </c>
      <c r="I898" s="71">
        <f t="shared" si="451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51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v>0</v>
      </c>
      <c r="D900" s="45">
        <f t="shared" ref="D900:H900" si="474">SUM(D901)</f>
        <v>0</v>
      </c>
      <c r="E900" s="45">
        <f t="shared" si="474"/>
        <v>0</v>
      </c>
      <c r="F900" s="45">
        <f t="shared" si="474"/>
        <v>0</v>
      </c>
      <c r="G900" s="45">
        <f t="shared" si="474"/>
        <v>0</v>
      </c>
      <c r="H900" s="46">
        <f t="shared" si="474"/>
        <v>0</v>
      </c>
      <c r="I900" s="71">
        <f t="shared" si="451"/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5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51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1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51"/>
        <v>0</v>
      </c>
    </row>
    <row r="905" spans="1:11" s="5" customFormat="1" ht="38.25" hidden="1" x14ac:dyDescent="0.2">
      <c r="A905" s="99" t="s">
        <v>113</v>
      </c>
      <c r="B905" s="100"/>
      <c r="C905" s="101"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1"/>
        <v>0</v>
      </c>
    </row>
    <row r="906" spans="1:11" s="6" customFormat="1" hidden="1" x14ac:dyDescent="0.2">
      <c r="A906" s="103" t="s">
        <v>78</v>
      </c>
      <c r="B906" s="104"/>
      <c r="C906" s="105"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1"/>
        <v>0</v>
      </c>
    </row>
    <row r="907" spans="1:11" s="3" customFormat="1" hidden="1" x14ac:dyDescent="0.2">
      <c r="A907" s="36" t="s">
        <v>12</v>
      </c>
      <c r="B907" s="37"/>
      <c r="C907" s="41">
        <v>0</v>
      </c>
      <c r="D907" s="41"/>
      <c r="E907" s="41">
        <f>SUM(C907,D907)</f>
        <v>0</v>
      </c>
      <c r="F907" s="41"/>
      <c r="G907" s="41"/>
      <c r="H907" s="42"/>
      <c r="I907" s="71">
        <f t="shared" si="451"/>
        <v>0</v>
      </c>
    </row>
    <row r="908" spans="1:11" s="3" customFormat="1" hidden="1" x14ac:dyDescent="0.2">
      <c r="A908" s="36" t="s">
        <v>13</v>
      </c>
      <c r="B908" s="40"/>
      <c r="C908" s="41">
        <v>0</v>
      </c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1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1"/>
        <v>0</v>
      </c>
    </row>
    <row r="910" spans="1:11" s="3" customFormat="1" hidden="1" x14ac:dyDescent="0.2">
      <c r="A910" s="47" t="s">
        <v>16</v>
      </c>
      <c r="B910" s="37" t="s">
        <v>17</v>
      </c>
      <c r="C910" s="41">
        <v>0</v>
      </c>
      <c r="D910" s="41"/>
      <c r="E910" s="41">
        <f t="shared" si="480"/>
        <v>0</v>
      </c>
      <c r="F910" s="41"/>
      <c r="G910" s="41"/>
      <c r="H910" s="42"/>
      <c r="I910" s="71">
        <f t="shared" si="451"/>
        <v>0</v>
      </c>
    </row>
    <row r="911" spans="1:11" s="3" customFormat="1" hidden="1" x14ac:dyDescent="0.2">
      <c r="A911" s="47" t="s">
        <v>18</v>
      </c>
      <c r="B911" s="37" t="s">
        <v>19</v>
      </c>
      <c r="C911" s="41">
        <v>0</v>
      </c>
      <c r="D911" s="41"/>
      <c r="E911" s="41">
        <f t="shared" si="480"/>
        <v>0</v>
      </c>
      <c r="F911" s="41"/>
      <c r="G911" s="41"/>
      <c r="H911" s="42"/>
      <c r="I911" s="71">
        <f t="shared" si="451"/>
        <v>0</v>
      </c>
    </row>
    <row r="912" spans="1:11" s="3" customFormat="1" hidden="1" x14ac:dyDescent="0.2">
      <c r="A912" s="47" t="s">
        <v>20</v>
      </c>
      <c r="B912" s="37" t="s">
        <v>21</v>
      </c>
      <c r="C912" s="41">
        <v>0</v>
      </c>
      <c r="D912" s="41"/>
      <c r="E912" s="41">
        <f t="shared" si="480"/>
        <v>0</v>
      </c>
      <c r="F912" s="41"/>
      <c r="G912" s="41"/>
      <c r="H912" s="42"/>
      <c r="I912" s="71">
        <f t="shared" si="451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1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1"/>
        <v>0</v>
      </c>
    </row>
    <row r="915" spans="1:11" s="3" customFormat="1" hidden="1" x14ac:dyDescent="0.2">
      <c r="A915" s="50" t="s">
        <v>26</v>
      </c>
      <c r="B915" s="51" t="s">
        <v>27</v>
      </c>
      <c r="C915" s="41">
        <v>0</v>
      </c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1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>
        <v>0</v>
      </c>
      <c r="D916" s="41"/>
      <c r="E916" s="41">
        <f t="shared" si="484"/>
        <v>0</v>
      </c>
      <c r="F916" s="41"/>
      <c r="G916" s="41"/>
      <c r="H916" s="42"/>
      <c r="I916" s="71">
        <f t="shared" si="451"/>
        <v>0</v>
      </c>
    </row>
    <row r="917" spans="1:11" s="3" customFormat="1" hidden="1" x14ac:dyDescent="0.2">
      <c r="A917" s="50" t="s">
        <v>30</v>
      </c>
      <c r="B917" s="52" t="s">
        <v>31</v>
      </c>
      <c r="C917" s="41">
        <v>0</v>
      </c>
      <c r="D917" s="41"/>
      <c r="E917" s="41">
        <f t="shared" si="484"/>
        <v>0</v>
      </c>
      <c r="F917" s="41"/>
      <c r="G917" s="41"/>
      <c r="H917" s="42"/>
      <c r="I917" s="71">
        <f t="shared" si="451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1"/>
        <v>0</v>
      </c>
    </row>
    <row r="919" spans="1:11" s="3" customFormat="1" hidden="1" x14ac:dyDescent="0.2">
      <c r="A919" s="50" t="s">
        <v>26</v>
      </c>
      <c r="B919" s="52" t="s">
        <v>34</v>
      </c>
      <c r="C919" s="41">
        <v>0</v>
      </c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1"/>
        <v>0</v>
      </c>
    </row>
    <row r="920" spans="1:11" s="3" customFormat="1" hidden="1" x14ac:dyDescent="0.2">
      <c r="A920" s="50" t="s">
        <v>28</v>
      </c>
      <c r="B920" s="52" t="s">
        <v>35</v>
      </c>
      <c r="C920" s="41">
        <v>0</v>
      </c>
      <c r="D920" s="41"/>
      <c r="E920" s="41">
        <f t="shared" si="486"/>
        <v>0</v>
      </c>
      <c r="F920" s="41"/>
      <c r="G920" s="41"/>
      <c r="H920" s="42"/>
      <c r="I920" s="71">
        <f t="shared" si="451"/>
        <v>0</v>
      </c>
    </row>
    <row r="921" spans="1:11" s="3" customFormat="1" hidden="1" x14ac:dyDescent="0.2">
      <c r="A921" s="50" t="s">
        <v>30</v>
      </c>
      <c r="B921" s="52" t="s">
        <v>36</v>
      </c>
      <c r="C921" s="41">
        <v>0</v>
      </c>
      <c r="D921" s="41"/>
      <c r="E921" s="41">
        <f t="shared" si="486"/>
        <v>0</v>
      </c>
      <c r="F921" s="41"/>
      <c r="G921" s="41"/>
      <c r="H921" s="42"/>
      <c r="I921" s="71">
        <f t="shared" si="451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1"/>
        <v>0</v>
      </c>
    </row>
    <row r="923" spans="1:11" s="3" customFormat="1" hidden="1" x14ac:dyDescent="0.2">
      <c r="A923" s="50" t="s">
        <v>26</v>
      </c>
      <c r="B923" s="52" t="s">
        <v>39</v>
      </c>
      <c r="C923" s="41">
        <v>0</v>
      </c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1"/>
        <v>0</v>
      </c>
    </row>
    <row r="924" spans="1:11" s="3" customFormat="1" hidden="1" x14ac:dyDescent="0.2">
      <c r="A924" s="50" t="s">
        <v>28</v>
      </c>
      <c r="B924" s="52" t="s">
        <v>40</v>
      </c>
      <c r="C924" s="41">
        <v>0</v>
      </c>
      <c r="D924" s="41"/>
      <c r="E924" s="41">
        <f t="shared" si="488"/>
        <v>0</v>
      </c>
      <c r="F924" s="41"/>
      <c r="G924" s="41"/>
      <c r="H924" s="42"/>
      <c r="I924" s="71">
        <f t="shared" si="451"/>
        <v>0</v>
      </c>
    </row>
    <row r="925" spans="1:11" s="3" customFormat="1" hidden="1" x14ac:dyDescent="0.2">
      <c r="A925" s="50" t="s">
        <v>30</v>
      </c>
      <c r="B925" s="52" t="s">
        <v>41</v>
      </c>
      <c r="C925" s="41">
        <v>0</v>
      </c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">
      <c r="A926" s="103" t="s">
        <v>76</v>
      </c>
      <c r="B926" s="104"/>
      <c r="C926" s="105"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">
      <c r="A928" s="50" t="s">
        <v>87</v>
      </c>
      <c r="B928" s="134" t="s">
        <v>88</v>
      </c>
      <c r="C928" s="41">
        <v>0</v>
      </c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">
      <c r="A933" s="64" t="s">
        <v>49</v>
      </c>
      <c r="B933" s="65"/>
      <c r="C933" s="45">
        <v>0</v>
      </c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">
      <c r="A934" s="64" t="s">
        <v>50</v>
      </c>
      <c r="B934" s="65"/>
      <c r="C934" s="45">
        <v>0</v>
      </c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">
      <c r="A935" s="36" t="s">
        <v>51</v>
      </c>
      <c r="B935" s="136" t="s">
        <v>52</v>
      </c>
      <c r="C935" s="41">
        <v>0</v>
      </c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>
        <v>0</v>
      </c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>
        <v>0</v>
      </c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">
      <c r="A940" s="64" t="s">
        <v>49</v>
      </c>
      <c r="B940" s="65"/>
      <c r="C940" s="45"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">
      <c r="A941" s="64" t="s">
        <v>50</v>
      </c>
      <c r="B941" s="65"/>
      <c r="C941" s="45">
        <v>0</v>
      </c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">
      <c r="A942" s="36" t="s">
        <v>57</v>
      </c>
      <c r="B942" s="137" t="s">
        <v>58</v>
      </c>
      <c r="C942" s="41">
        <v>0</v>
      </c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">
      <c r="A943" s="36" t="s">
        <v>59</v>
      </c>
      <c r="B943" s="137" t="s">
        <v>60</v>
      </c>
      <c r="C943" s="41">
        <v>0</v>
      </c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">
      <c r="A944" s="36" t="s">
        <v>61</v>
      </c>
      <c r="B944" s="137" t="s">
        <v>62</v>
      </c>
      <c r="C944" s="41">
        <v>0</v>
      </c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">
      <c r="A947" s="64" t="s">
        <v>49</v>
      </c>
      <c r="B947" s="65"/>
      <c r="C947" s="45"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">
      <c r="A948" s="64" t="s">
        <v>50</v>
      </c>
      <c r="B948" s="65"/>
      <c r="C948" s="45">
        <v>0</v>
      </c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">
      <c r="A949" s="36" t="s">
        <v>57</v>
      </c>
      <c r="B949" s="137" t="s">
        <v>65</v>
      </c>
      <c r="C949" s="41">
        <v>0</v>
      </c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">
      <c r="A950" s="36" t="s">
        <v>59</v>
      </c>
      <c r="B950" s="137" t="s">
        <v>66</v>
      </c>
      <c r="C950" s="41">
        <v>0</v>
      </c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">
      <c r="A951" s="36" t="s">
        <v>61</v>
      </c>
      <c r="B951" s="137" t="s">
        <v>67</v>
      </c>
      <c r="C951" s="41">
        <v>0</v>
      </c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">
      <c r="A954" s="50" t="s">
        <v>69</v>
      </c>
      <c r="B954" s="134" t="s">
        <v>70</v>
      </c>
      <c r="C954" s="41">
        <v>0</v>
      </c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">
      <c r="A956" s="48" t="s">
        <v>71</v>
      </c>
      <c r="B956" s="67" t="s">
        <v>72</v>
      </c>
      <c r="C956" s="45">
        <v>0</v>
      </c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">
      <c r="A958" s="48" t="s">
        <v>73</v>
      </c>
      <c r="B958" s="67"/>
      <c r="C958" s="45"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5.5" hidden="1" x14ac:dyDescent="0.2">
      <c r="A960" s="99" t="s">
        <v>114</v>
      </c>
      <c r="B960" s="100"/>
      <c r="C960" s="101"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">
      <c r="A961" s="111" t="s">
        <v>78</v>
      </c>
      <c r="B961" s="112"/>
      <c r="C961" s="117"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">
      <c r="A962" s="36" t="s">
        <v>12</v>
      </c>
      <c r="B962" s="37"/>
      <c r="C962" s="41">
        <v>0</v>
      </c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">
      <c r="A963" s="36" t="s">
        <v>13</v>
      </c>
      <c r="B963" s="40"/>
      <c r="C963" s="41">
        <v>0</v>
      </c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">
      <c r="A965" s="47" t="s">
        <v>16</v>
      </c>
      <c r="B965" s="37" t="s">
        <v>17</v>
      </c>
      <c r="C965" s="41">
        <v>0</v>
      </c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">
      <c r="A966" s="47" t="s">
        <v>18</v>
      </c>
      <c r="B966" s="37" t="s">
        <v>19</v>
      </c>
      <c r="C966" s="41">
        <v>0</v>
      </c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">
      <c r="A967" s="47" t="s">
        <v>20</v>
      </c>
      <c r="B967" s="37" t="s">
        <v>21</v>
      </c>
      <c r="C967" s="41">
        <v>0</v>
      </c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">
      <c r="A970" s="50" t="s">
        <v>26</v>
      </c>
      <c r="B970" s="51" t="s">
        <v>27</v>
      </c>
      <c r="C970" s="41">
        <v>0</v>
      </c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">
      <c r="A971" s="50" t="s">
        <v>28</v>
      </c>
      <c r="B971" s="52" t="s">
        <v>29</v>
      </c>
      <c r="C971" s="41">
        <v>0</v>
      </c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">
      <c r="A972" s="50" t="s">
        <v>30</v>
      </c>
      <c r="B972" s="52" t="s">
        <v>31</v>
      </c>
      <c r="C972" s="41">
        <v>0</v>
      </c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">
      <c r="A974" s="50" t="s">
        <v>26</v>
      </c>
      <c r="B974" s="52" t="s">
        <v>34</v>
      </c>
      <c r="C974" s="41">
        <v>0</v>
      </c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">
      <c r="A975" s="50" t="s">
        <v>28</v>
      </c>
      <c r="B975" s="52" t="s">
        <v>35</v>
      </c>
      <c r="C975" s="41">
        <v>0</v>
      </c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">
      <c r="A976" s="50" t="s">
        <v>30</v>
      </c>
      <c r="B976" s="52" t="s">
        <v>36</v>
      </c>
      <c r="C976" s="41">
        <v>0</v>
      </c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">
      <c r="A978" s="50" t="s">
        <v>26</v>
      </c>
      <c r="B978" s="52" t="s">
        <v>39</v>
      </c>
      <c r="C978" s="41">
        <v>0</v>
      </c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">
      <c r="A979" s="50" t="s">
        <v>28</v>
      </c>
      <c r="B979" s="52" t="s">
        <v>40</v>
      </c>
      <c r="C979" s="41">
        <v>0</v>
      </c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">
      <c r="A980" s="50" t="s">
        <v>30</v>
      </c>
      <c r="B980" s="52" t="s">
        <v>41</v>
      </c>
      <c r="C980" s="41">
        <v>0</v>
      </c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">
      <c r="A981" s="111" t="s">
        <v>76</v>
      </c>
      <c r="B981" s="112"/>
      <c r="C981" s="105"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">
      <c r="A983" s="50" t="s">
        <v>87</v>
      </c>
      <c r="B983" s="134" t="s">
        <v>88</v>
      </c>
      <c r="C983" s="41">
        <v>0</v>
      </c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">
      <c r="A988" s="64" t="s">
        <v>49</v>
      </c>
      <c r="B988" s="65"/>
      <c r="C988" s="45"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">
      <c r="A989" s="64" t="s">
        <v>50</v>
      </c>
      <c r="B989" s="65"/>
      <c r="C989" s="45">
        <v>0</v>
      </c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">
      <c r="A990" s="36" t="s">
        <v>51</v>
      </c>
      <c r="B990" s="136" t="s">
        <v>52</v>
      </c>
      <c r="C990" s="41">
        <v>0</v>
      </c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">
      <c r="A991" s="36" t="s">
        <v>18</v>
      </c>
      <c r="B991" s="136" t="s">
        <v>53</v>
      </c>
      <c r="C991" s="41">
        <v>0</v>
      </c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">
      <c r="A992" s="36" t="s">
        <v>20</v>
      </c>
      <c r="B992" s="137" t="s">
        <v>54</v>
      </c>
      <c r="C992" s="41">
        <v>0</v>
      </c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">
      <c r="A995" s="64" t="s">
        <v>49</v>
      </c>
      <c r="B995" s="65"/>
      <c r="C995" s="45"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">
      <c r="A996" s="64" t="s">
        <v>50</v>
      </c>
      <c r="B996" s="65"/>
      <c r="C996" s="45">
        <v>0</v>
      </c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">
      <c r="A997" s="36" t="s">
        <v>57</v>
      </c>
      <c r="B997" s="137" t="s">
        <v>58</v>
      </c>
      <c r="C997" s="41">
        <v>0</v>
      </c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">
      <c r="A998" s="36" t="s">
        <v>59</v>
      </c>
      <c r="B998" s="137" t="s">
        <v>60</v>
      </c>
      <c r="C998" s="41">
        <v>0</v>
      </c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">
      <c r="A999" s="36" t="s">
        <v>61</v>
      </c>
      <c r="B999" s="137" t="s">
        <v>62</v>
      </c>
      <c r="C999" s="41">
        <v>0</v>
      </c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">
      <c r="A1002" s="64" t="s">
        <v>49</v>
      </c>
      <c r="B1002" s="65"/>
      <c r="C1002" s="45"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">
      <c r="A1003" s="64" t="s">
        <v>50</v>
      </c>
      <c r="B1003" s="65"/>
      <c r="C1003" s="45">
        <v>0</v>
      </c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>
        <v>0</v>
      </c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>
        <v>0</v>
      </c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>
        <v>0</v>
      </c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>
        <v>0</v>
      </c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">
      <c r="A1011" s="48" t="s">
        <v>71</v>
      </c>
      <c r="B1011" s="67" t="s">
        <v>72</v>
      </c>
      <c r="C1011" s="45">
        <v>0</v>
      </c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">
      <c r="A1013" s="48" t="s">
        <v>73</v>
      </c>
      <c r="B1013" s="67"/>
      <c r="C1013" s="45"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8.25" hidden="1" x14ac:dyDescent="0.2">
      <c r="A1014" s="99" t="s">
        <v>115</v>
      </c>
      <c r="B1014" s="100"/>
      <c r="C1014" s="101"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">
      <c r="A1015" s="111" t="s">
        <v>78</v>
      </c>
      <c r="B1015" s="112"/>
      <c r="C1015" s="117"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">
      <c r="A1016" s="36" t="s">
        <v>12</v>
      </c>
      <c r="B1016" s="37"/>
      <c r="C1016" s="41">
        <v>0</v>
      </c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">
      <c r="A1017" s="36" t="s">
        <v>13</v>
      </c>
      <c r="B1017" s="40"/>
      <c r="C1017" s="41">
        <v>0</v>
      </c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">
      <c r="A1019" s="47" t="s">
        <v>16</v>
      </c>
      <c r="B1019" s="37" t="s">
        <v>17</v>
      </c>
      <c r="C1019" s="41">
        <v>0</v>
      </c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">
      <c r="A1020" s="47" t="s">
        <v>18</v>
      </c>
      <c r="B1020" s="37" t="s">
        <v>19</v>
      </c>
      <c r="C1020" s="41">
        <v>0</v>
      </c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">
      <c r="A1021" s="47" t="s">
        <v>20</v>
      </c>
      <c r="B1021" s="37" t="s">
        <v>21</v>
      </c>
      <c r="C1021" s="41">
        <v>0</v>
      </c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">
      <c r="A1024" s="50" t="s">
        <v>26</v>
      </c>
      <c r="B1024" s="51" t="s">
        <v>27</v>
      </c>
      <c r="C1024" s="41">
        <v>0</v>
      </c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">
      <c r="A1025" s="50" t="s">
        <v>28</v>
      </c>
      <c r="B1025" s="52" t="s">
        <v>29</v>
      </c>
      <c r="C1025" s="41">
        <v>0</v>
      </c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">
      <c r="A1026" s="50" t="s">
        <v>30</v>
      </c>
      <c r="B1026" s="52" t="s">
        <v>31</v>
      </c>
      <c r="C1026" s="41">
        <v>0</v>
      </c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">
      <c r="A1028" s="50" t="s">
        <v>26</v>
      </c>
      <c r="B1028" s="52" t="s">
        <v>34</v>
      </c>
      <c r="C1028" s="41">
        <v>0</v>
      </c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">
      <c r="A1029" s="50" t="s">
        <v>28</v>
      </c>
      <c r="B1029" s="52" t="s">
        <v>35</v>
      </c>
      <c r="C1029" s="41">
        <v>0</v>
      </c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">
      <c r="A1030" s="50" t="s">
        <v>30</v>
      </c>
      <c r="B1030" s="52" t="s">
        <v>36</v>
      </c>
      <c r="C1030" s="41">
        <v>0</v>
      </c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">
      <c r="A1032" s="50" t="s">
        <v>26</v>
      </c>
      <c r="B1032" s="52" t="s">
        <v>39</v>
      </c>
      <c r="C1032" s="41">
        <v>0</v>
      </c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">
      <c r="A1033" s="50" t="s">
        <v>28</v>
      </c>
      <c r="B1033" s="52" t="s">
        <v>40</v>
      </c>
      <c r="C1033" s="41">
        <v>0</v>
      </c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">
      <c r="A1034" s="50" t="s">
        <v>30</v>
      </c>
      <c r="B1034" s="52" t="s">
        <v>41</v>
      </c>
      <c r="C1034" s="41">
        <v>0</v>
      </c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">
      <c r="A1035" s="111" t="s">
        <v>76</v>
      </c>
      <c r="B1035" s="112"/>
      <c r="C1035" s="105"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>
        <v>0</v>
      </c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">
      <c r="A1042" s="64" t="s">
        <v>49</v>
      </c>
      <c r="B1042" s="65"/>
      <c r="C1042" s="45"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">
      <c r="A1043" s="64" t="s">
        <v>50</v>
      </c>
      <c r="B1043" s="65"/>
      <c r="C1043" s="45">
        <v>0</v>
      </c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>
        <v>0</v>
      </c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>
        <v>0</v>
      </c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>
        <v>0</v>
      </c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">
      <c r="A1049" s="64" t="s">
        <v>49</v>
      </c>
      <c r="B1049" s="65"/>
      <c r="C1049" s="45"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">
      <c r="A1050" s="64" t="s">
        <v>50</v>
      </c>
      <c r="B1050" s="65"/>
      <c r="C1050" s="45">
        <v>0</v>
      </c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>
        <v>0</v>
      </c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>
        <v>0</v>
      </c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>
        <v>0</v>
      </c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">
      <c r="A1056" s="64" t="s">
        <v>49</v>
      </c>
      <c r="B1056" s="65"/>
      <c r="C1056" s="121"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">
      <c r="A1057" s="64" t="s">
        <v>50</v>
      </c>
      <c r="B1057" s="65"/>
      <c r="C1057" s="121">
        <v>0</v>
      </c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>
        <v>0</v>
      </c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>
        <v>0</v>
      </c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>
        <v>0</v>
      </c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>
        <v>0</v>
      </c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>
        <v>0</v>
      </c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">
      <c r="A1067" s="48" t="s">
        <v>73</v>
      </c>
      <c r="B1067" s="67"/>
      <c r="C1067" s="45"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63.75" hidden="1" x14ac:dyDescent="0.2">
      <c r="A1069" s="99" t="s">
        <v>116</v>
      </c>
      <c r="B1069" s="100"/>
      <c r="C1069" s="101"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">
      <c r="A1070" s="103" t="s">
        <v>78</v>
      </c>
      <c r="B1070" s="104"/>
      <c r="C1070" s="105"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">
      <c r="A1071" s="36" t="s">
        <v>12</v>
      </c>
      <c r="B1071" s="37"/>
      <c r="C1071" s="41">
        <v>0</v>
      </c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">
      <c r="A1072" s="36" t="s">
        <v>13</v>
      </c>
      <c r="B1072" s="40"/>
      <c r="C1072" s="41">
        <v>0</v>
      </c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">
      <c r="A1074" s="47" t="s">
        <v>16</v>
      </c>
      <c r="B1074" s="37" t="s">
        <v>17</v>
      </c>
      <c r="C1074" s="41">
        <v>0</v>
      </c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">
      <c r="A1075" s="47" t="s">
        <v>18</v>
      </c>
      <c r="B1075" s="37" t="s">
        <v>19</v>
      </c>
      <c r="C1075" s="41">
        <v>0</v>
      </c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">
      <c r="A1076" s="47" t="s">
        <v>20</v>
      </c>
      <c r="B1076" s="37" t="s">
        <v>21</v>
      </c>
      <c r="C1076" s="41">
        <v>0</v>
      </c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">
      <c r="A1079" s="50" t="s">
        <v>26</v>
      </c>
      <c r="B1079" s="51" t="s">
        <v>27</v>
      </c>
      <c r="C1079" s="41">
        <v>0</v>
      </c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">
      <c r="A1080" s="50" t="s">
        <v>28</v>
      </c>
      <c r="B1080" s="52" t="s">
        <v>29</v>
      </c>
      <c r="C1080" s="41">
        <v>0</v>
      </c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">
      <c r="A1081" s="50" t="s">
        <v>30</v>
      </c>
      <c r="B1081" s="52" t="s">
        <v>31</v>
      </c>
      <c r="C1081" s="41">
        <v>0</v>
      </c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">
      <c r="A1083" s="50" t="s">
        <v>26</v>
      </c>
      <c r="B1083" s="52" t="s">
        <v>34</v>
      </c>
      <c r="C1083" s="41">
        <v>0</v>
      </c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">
      <c r="A1084" s="50" t="s">
        <v>28</v>
      </c>
      <c r="B1084" s="52" t="s">
        <v>35</v>
      </c>
      <c r="C1084" s="41">
        <v>0</v>
      </c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">
      <c r="A1085" s="50" t="s">
        <v>30</v>
      </c>
      <c r="B1085" s="52" t="s">
        <v>36</v>
      </c>
      <c r="C1085" s="41">
        <v>0</v>
      </c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">
      <c r="A1087" s="50" t="s">
        <v>26</v>
      </c>
      <c r="B1087" s="52" t="s">
        <v>39</v>
      </c>
      <c r="C1087" s="41">
        <v>0</v>
      </c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">
      <c r="A1088" s="50" t="s">
        <v>28</v>
      </c>
      <c r="B1088" s="52" t="s">
        <v>40</v>
      </c>
      <c r="C1088" s="41">
        <v>0</v>
      </c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>
        <v>0</v>
      </c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">
      <c r="A1090" s="103" t="s">
        <v>76</v>
      </c>
      <c r="B1090" s="104"/>
      <c r="C1090" s="105"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>
        <v>0</v>
      </c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">
      <c r="A1097" s="64" t="s">
        <v>49</v>
      </c>
      <c r="B1097" s="65"/>
      <c r="C1097" s="45"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">
      <c r="A1098" s="64" t="s">
        <v>50</v>
      </c>
      <c r="B1098" s="65"/>
      <c r="C1098" s="121">
        <v>0</v>
      </c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>
        <v>0</v>
      </c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>
        <v>0</v>
      </c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>
        <v>0</v>
      </c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">
      <c r="A1104" s="64" t="s">
        <v>49</v>
      </c>
      <c r="B1104" s="65"/>
      <c r="C1104" s="45"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">
      <c r="A1105" s="64" t="s">
        <v>50</v>
      </c>
      <c r="B1105" s="65"/>
      <c r="C1105" s="45">
        <v>0</v>
      </c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>
        <v>0</v>
      </c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>
        <v>0</v>
      </c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>
        <v>0</v>
      </c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">
      <c r="A1111" s="64" t="s">
        <v>49</v>
      </c>
      <c r="B1111" s="65"/>
      <c r="C1111" s="45"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">
      <c r="A1112" s="64" t="s">
        <v>50</v>
      </c>
      <c r="B1112" s="65"/>
      <c r="C1112" s="45">
        <v>0</v>
      </c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>
        <v>0</v>
      </c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>
        <v>0</v>
      </c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>
        <v>0</v>
      </c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>
        <v>0</v>
      </c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">
      <c r="A1120" s="48" t="s">
        <v>71</v>
      </c>
      <c r="B1120" s="67" t="s">
        <v>72</v>
      </c>
      <c r="C1120" s="45">
        <v>0</v>
      </c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DIRECTOR EXECUTIV,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Balogh Arnold István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>ŞEF SERVICIU,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>Sorana Czumbil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2.086,10"/>
        <filter val="-14.157,00"/>
        <filter val="14.382,40"/>
        <filter val="-16.104,02"/>
        <filter val="-16.109,32"/>
        <filter val="-16.765,01"/>
        <filter val="-17.088,81"/>
        <filter val="183,14"/>
        <filter val="19,40"/>
        <filter val="19.239,10"/>
        <filter val="19.258,50"/>
        <filter val="2.296,30"/>
        <filter val="-20.335,40"/>
        <filter val="204,20"/>
        <filter val="-21.524,32"/>
        <filter val="243,00"/>
        <filter val="-25.460,52"/>
        <filter val="3,50"/>
        <filter val="-3.184,99"/>
        <filter val="-3.246,59"/>
        <filter val="3.368,49"/>
        <filter val="3.845,98"/>
        <filter val="-3.936,20"/>
        <filter val="3.988,38"/>
        <filter val="38,80"/>
        <filter val="4.008,50"/>
        <filter val="4.012,00"/>
        <filter val="4.876,10"/>
        <filter val="5,30"/>
        <filter val="-6.202,02"/>
        <filter val="640,01"/>
        <filter val="-734,22"/>
        <filter val="-876,62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62AE-D000-429A-ACF6-AB16F7096400}">
  <sheetPr filterMode="1"/>
  <dimension ref="A1:AG1136"/>
  <sheetViews>
    <sheetView topLeftCell="A191" zoomScale="95" zoomScaleNormal="95" workbookViewId="0">
      <selection activeCell="A333" sqref="A333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5" thickBot="1" x14ac:dyDescent="0.25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-39800.660000000003</v>
      </c>
      <c r="E14" s="34">
        <f t="shared" ref="E14:H14" si="0">SUM(E15,E16,E17,E21)</f>
        <v>20820.539999999994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23696.639999999992</v>
      </c>
    </row>
    <row r="15" spans="1:11" x14ac:dyDescent="0.2">
      <c r="A15" s="36" t="s">
        <v>12</v>
      </c>
      <c r="B15" s="37"/>
      <c r="C15" s="38">
        <f t="shared" ref="C15:H20" si="1">SUM(C105,C281,C335,C390,C479,C567,C622,C676,C731,C819,C907,C962,C1016,C1071,C193)</f>
        <v>3261</v>
      </c>
      <c r="D15" s="38">
        <f>SUM(D105,D281,D335,D390,D479,D567,D622,D676,D731,D819,D907,D962,D1016,D1071,D193)</f>
        <v>-1074.3599999999999</v>
      </c>
      <c r="E15" s="38">
        <f>SUM(C15,D15)</f>
        <v>2186.6400000000003</v>
      </c>
      <c r="F15" s="38">
        <f t="shared" ref="F15:H17" si="2">SUM(F105,F281,F335,F390,F479,F567,F622,F676,F731,F819,F907,F962,F1016,F1071,F193)</f>
        <v>2876.1000000000004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5062.7400000000007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-38726.300000000003</v>
      </c>
      <c r="E17" s="45">
        <f t="shared" si="4"/>
        <v>18390.899999999994</v>
      </c>
      <c r="F17" s="45">
        <f t="shared" si="2"/>
        <v>0</v>
      </c>
      <c r="G17" s="45">
        <f t="shared" si="2"/>
        <v>0</v>
      </c>
      <c r="H17" s="46">
        <f t="shared" si="2"/>
        <v>0</v>
      </c>
      <c r="I17" s="13">
        <f t="shared" si="3"/>
        <v>18390.899999999994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si="1"/>
        <v>-32543.4</v>
      </c>
      <c r="E18" s="38">
        <f t="shared" si="4"/>
        <v>15454.589999999997</v>
      </c>
      <c r="F18" s="38">
        <f t="shared" si="1"/>
        <v>0</v>
      </c>
      <c r="G18" s="38">
        <f t="shared" si="1"/>
        <v>0</v>
      </c>
      <c r="H18" s="39">
        <f t="shared" si="1"/>
        <v>0</v>
      </c>
      <c r="I18" s="13">
        <f t="shared" si="3"/>
        <v>15454.589999999997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1"/>
        <v>-6182.9</v>
      </c>
      <c r="E20" s="38">
        <f t="shared" si="4"/>
        <v>2936.3099999999977</v>
      </c>
      <c r="F20" s="38">
        <f t="shared" si="1"/>
        <v>0</v>
      </c>
      <c r="G20" s="38">
        <f t="shared" si="1"/>
        <v>0</v>
      </c>
      <c r="H20" s="39">
        <f t="shared" si="1"/>
        <v>0</v>
      </c>
      <c r="I20" s="13">
        <f t="shared" si="3"/>
        <v>2936.3099999999977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204.2</v>
      </c>
      <c r="D23" s="41">
        <f t="shared" si="7"/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7"/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-39800.660000000003</v>
      </c>
      <c r="E35" s="58">
        <f t="shared" ref="E35:H35" si="18">SUM(E36,E39,E65,E62)</f>
        <v>20820.539999999986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3"/>
        <v>23696.639999999985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1">SUM(D40,D47,D54)</f>
        <v>-39800.660000000003</v>
      </c>
      <c r="E39" s="45">
        <f t="shared" si="21"/>
        <v>20820.539999999986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3"/>
        <v>23696.639999999985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2">SUM(D44,D45,D46)</f>
        <v>-39800.660000000003</v>
      </c>
      <c r="E40" s="45">
        <f t="shared" si="22"/>
        <v>20820.539999999986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3"/>
        <v>23696.639999999985</v>
      </c>
      <c r="J40" s="13">
        <f>J42+J43</f>
        <v>20820.539999999986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H42" si="23">D44+D45+D46-D43</f>
        <v>-17.600000000005821</v>
      </c>
      <c r="E42" s="45">
        <f t="shared" si="23"/>
        <v>22.899999999986903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22.899999999986903</v>
      </c>
      <c r="J42" s="13">
        <f>E42</f>
        <v>22.899999999986903</v>
      </c>
    </row>
    <row r="43" spans="1:10" x14ac:dyDescent="0.2">
      <c r="A43" s="64" t="s">
        <v>50</v>
      </c>
      <c r="B43" s="65"/>
      <c r="C43" s="45">
        <f t="shared" ref="C43:H46" si="24">SUM(C79,C255,C453,C541,C793,C881,C167)</f>
        <v>60580.7</v>
      </c>
      <c r="D43" s="45">
        <f t="shared" si="24"/>
        <v>-39783.06</v>
      </c>
      <c r="E43" s="45">
        <f>C43+D43</f>
        <v>20797.64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23673.739999999998</v>
      </c>
      <c r="J43" s="13">
        <f>E43</f>
        <v>20797.64</v>
      </c>
    </row>
    <row r="44" spans="1:10" x14ac:dyDescent="0.2">
      <c r="A44" s="36" t="s">
        <v>51</v>
      </c>
      <c r="B44" s="136" t="s">
        <v>52</v>
      </c>
      <c r="C44" s="38">
        <f t="shared" si="24"/>
        <v>48202.189999999995</v>
      </c>
      <c r="D44" s="38">
        <f>SUM(D80,D256,D454,D542,D794,D882,D168)</f>
        <v>-32483.600000000002</v>
      </c>
      <c r="E44" s="38">
        <f>C44+D44</f>
        <v>15718.589999999993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3"/>
        <v>15718.589999999993</v>
      </c>
    </row>
    <row r="45" spans="1:10" s="3" customFormat="1" x14ac:dyDescent="0.2">
      <c r="A45" s="36" t="s">
        <v>18</v>
      </c>
      <c r="B45" s="136" t="s">
        <v>53</v>
      </c>
      <c r="C45" s="41">
        <f t="shared" si="24"/>
        <v>3261</v>
      </c>
      <c r="D45" s="41">
        <f t="shared" si="24"/>
        <v>-1145.56</v>
      </c>
      <c r="E45" s="41">
        <f t="shared" ref="E45:E46" si="26">C45+D45</f>
        <v>2115.44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3"/>
        <v>4991.5400000000009</v>
      </c>
    </row>
    <row r="46" spans="1:10" x14ac:dyDescent="0.2">
      <c r="A46" s="36" t="s">
        <v>20</v>
      </c>
      <c r="B46" s="137" t="s">
        <v>54</v>
      </c>
      <c r="C46" s="38">
        <f t="shared" si="24"/>
        <v>9158.0099999999966</v>
      </c>
      <c r="D46" s="38">
        <f>SUM(D82,D258,D456,D544,D796,D884,D170)</f>
        <v>-6171.5</v>
      </c>
      <c r="E46" s="38">
        <f t="shared" si="26"/>
        <v>2986.5099999999966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3"/>
        <v>2986.5099999999966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5" thickBot="1" x14ac:dyDescent="0.25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5" hidden="1" thickBot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5" hidden="1" thickBot="1" x14ac:dyDescent="0.25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5" thickBot="1" x14ac:dyDescent="0.25">
      <c r="A70" s="143" t="s">
        <v>74</v>
      </c>
      <c r="B70" s="144" t="s">
        <v>75</v>
      </c>
      <c r="C70" s="145">
        <f>SUM(C103)</f>
        <v>14157</v>
      </c>
      <c r="D70" s="145">
        <f t="shared" ref="D70:H70" si="40">SUM(D103)</f>
        <v>-14157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>
        <f t="shared" si="3"/>
        <v>0</v>
      </c>
    </row>
    <row r="71" spans="1:9" hidden="1" x14ac:dyDescent="0.2">
      <c r="A71" s="139" t="s">
        <v>76</v>
      </c>
      <c r="B71" s="140"/>
      <c r="C71" s="141">
        <f>SUM(C72,C75,C101)</f>
        <v>14157</v>
      </c>
      <c r="D71" s="141">
        <f t="shared" ref="D71:H71" si="41">SUM(D72,D75,D101)</f>
        <v>-14157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5.5" hidden="1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44">SUM(D76,D83,D90)</f>
        <v>-14157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5.5" hidden="1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45">SUM(D80,D81,D82)</f>
        <v>-14157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">
      <c r="A78" s="64" t="s">
        <v>49</v>
      </c>
      <c r="B78" s="65"/>
      <c r="C78" s="45">
        <f>C80+C81+C82-C79</f>
        <v>7</v>
      </c>
      <c r="D78" s="45">
        <f t="shared" ref="D78:H78" si="46">D80+D81+D82-D79</f>
        <v>-7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">
      <c r="A79" s="64" t="s">
        <v>50</v>
      </c>
      <c r="B79" s="65"/>
      <c r="C79" s="45">
        <f t="shared" ref="C79:H82" si="47">C132</f>
        <v>14150</v>
      </c>
      <c r="D79" s="45">
        <f t="shared" si="47"/>
        <v>-14150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">
      <c r="A80" s="36" t="s">
        <v>51</v>
      </c>
      <c r="B80" s="136" t="s">
        <v>52</v>
      </c>
      <c r="C80" s="38">
        <f t="shared" si="47"/>
        <v>11764.7</v>
      </c>
      <c r="D80" s="38">
        <f t="shared" si="47"/>
        <v>-11764.7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">
      <c r="A81" s="36" t="s">
        <v>18</v>
      </c>
      <c r="B81" s="136" t="s">
        <v>53</v>
      </c>
      <c r="C81" s="41">
        <f t="shared" si="47"/>
        <v>157</v>
      </c>
      <c r="D81" s="41">
        <f t="shared" si="47"/>
        <v>-157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">
      <c r="A82" s="36" t="s">
        <v>20</v>
      </c>
      <c r="B82" s="137" t="s">
        <v>54</v>
      </c>
      <c r="C82" s="38">
        <f t="shared" si="47"/>
        <v>2235.2999999999993</v>
      </c>
      <c r="D82" s="38">
        <f t="shared" si="47"/>
        <v>-2235.3000000000002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62">D104</f>
        <v>-14157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>
        <f t="shared" si="51"/>
        <v>0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63">SUM(D105,D106,D107,D111)</f>
        <v>-14157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>
        <f t="shared" si="51"/>
        <v>0</v>
      </c>
    </row>
    <row r="105" spans="1:11" x14ac:dyDescent="0.2">
      <c r="A105" s="36" t="s">
        <v>12</v>
      </c>
      <c r="B105" s="37"/>
      <c r="C105" s="38">
        <v>157</v>
      </c>
      <c r="D105" s="38">
        <v>-157</v>
      </c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-14000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>
        <v>-11764.7</v>
      </c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>
        <v>-2235.3000000000002</v>
      </c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-14157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75">SUM(D129,D136,D143)</f>
        <v>-14157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76">SUM(D133,D134,D135)</f>
        <v>-14157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-7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">
      <c r="A132" s="64" t="s">
        <v>50</v>
      </c>
      <c r="B132" s="65"/>
      <c r="C132" s="45">
        <v>14150</v>
      </c>
      <c r="D132" s="45">
        <v>-14150</v>
      </c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>
        <v>-11764.7</v>
      </c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>
        <v>-157</v>
      </c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>
        <v>-2235.3000000000002</v>
      </c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5" thickBot="1" x14ac:dyDescent="0.25">
      <c r="A156" s="48" t="s">
        <v>73</v>
      </c>
      <c r="B156" s="67"/>
      <c r="C156" s="45">
        <f>C103-C124</f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idden="1" x14ac:dyDescent="0.2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5" thickBot="1" x14ac:dyDescent="0.25">
      <c r="A158" s="143" t="s">
        <v>80</v>
      </c>
      <c r="B158" s="144" t="s">
        <v>81</v>
      </c>
      <c r="C158" s="145">
        <f>SUM(C191)</f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">
      <c r="A159" s="139" t="s">
        <v>76</v>
      </c>
      <c r="B159" s="140"/>
      <c r="C159" s="141">
        <f>SUM(C160,C163,C189)</f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5.5" hidden="1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5.5" hidden="1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">
      <c r="A167" s="64" t="s">
        <v>50</v>
      </c>
      <c r="B167" s="65"/>
      <c r="C167" s="45">
        <f t="shared" ref="C167:H170" si="97">C220</f>
        <v>243</v>
      </c>
      <c r="D167" s="45">
        <f t="shared" si="97"/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">
      <c r="A168" s="36" t="s">
        <v>51</v>
      </c>
      <c r="B168" s="136" t="s">
        <v>52</v>
      </c>
      <c r="C168" s="38">
        <f t="shared" si="97"/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">
      <c r="A169" s="36" t="s">
        <v>18</v>
      </c>
      <c r="B169" s="136" t="s">
        <v>53</v>
      </c>
      <c r="C169" s="41">
        <f t="shared" si="97"/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">
      <c r="A170" s="36" t="s">
        <v>20</v>
      </c>
      <c r="B170" s="137" t="s">
        <v>54</v>
      </c>
      <c r="C170" s="38">
        <f t="shared" si="97"/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H177" si="102">C227</f>
        <v>0</v>
      </c>
      <c r="D174" s="45">
        <f t="shared" si="102"/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02"/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02"/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02"/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">
      <c r="A181" s="64" t="s">
        <v>50</v>
      </c>
      <c r="B181" s="65"/>
      <c r="C181" s="45">
        <f t="shared" ref="C181:H184" si="106">C234</f>
        <v>0</v>
      </c>
      <c r="D181" s="45">
        <f t="shared" si="106"/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06"/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06"/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06"/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5" thickBot="1" x14ac:dyDescent="0.25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idden="1" x14ac:dyDescent="0.2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5" thickBot="1" x14ac:dyDescent="0.25">
      <c r="A246" s="143" t="s">
        <v>83</v>
      </c>
      <c r="B246" s="144" t="s">
        <v>84</v>
      </c>
      <c r="C246" s="145">
        <f>SUM(C279,C333,C388)</f>
        <v>42209.2</v>
      </c>
      <c r="D246" s="145">
        <f t="shared" ref="D246:H246" si="138">SUM(D279,D333,D388)</f>
        <v>-25643.66</v>
      </c>
      <c r="E246" s="145">
        <f t="shared" si="138"/>
        <v>16565.54</v>
      </c>
      <c r="F246" s="145">
        <f t="shared" si="138"/>
        <v>2876.1000000000004</v>
      </c>
      <c r="G246" s="145">
        <f t="shared" si="138"/>
        <v>0</v>
      </c>
      <c r="H246" s="146">
        <f t="shared" si="138"/>
        <v>0</v>
      </c>
      <c r="I246" s="13">
        <f t="shared" si="87"/>
        <v>19441.64</v>
      </c>
    </row>
    <row r="247" spans="1:9" hidden="1" x14ac:dyDescent="0.2">
      <c r="A247" s="139" t="s">
        <v>76</v>
      </c>
      <c r="B247" s="140"/>
      <c r="C247" s="91">
        <f>SUM(C248,C251,C277,C274)</f>
        <v>42209.2</v>
      </c>
      <c r="D247" s="91">
        <f>SUM(D248,D251,D277,D274)</f>
        <v>-25643.660000000003</v>
      </c>
      <c r="E247" s="91">
        <f t="shared" ref="E247:H247" si="139">SUM(E248,E251,E277,E274)</f>
        <v>16565.54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5.5" hidden="1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41">SUM(D252,D259,D266)</f>
        <v>-25643.660000000003</v>
      </c>
      <c r="E251" s="45">
        <f t="shared" si="141"/>
        <v>16565.54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5.5" hidden="1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42">SUM(D256,D257,D258)</f>
        <v>-25643.660000000003</v>
      </c>
      <c r="E252" s="45">
        <f t="shared" si="142"/>
        <v>16565.54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">
      <c r="A254" s="64" t="s">
        <v>49</v>
      </c>
      <c r="B254" s="65"/>
      <c r="C254" s="45">
        <f>C256+C257+C258-C255</f>
        <v>30</v>
      </c>
      <c r="D254" s="45">
        <f t="shared" ref="D254:H254" si="143">D256+D257+D258-D255</f>
        <v>-10.600000000002183</v>
      </c>
      <c r="E254" s="45">
        <f t="shared" si="143"/>
        <v>19.400000000001455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">
      <c r="A255" s="64" t="s">
        <v>50</v>
      </c>
      <c r="B255" s="65"/>
      <c r="C255" s="45">
        <f t="shared" ref="C255:H258" si="144">SUM(C308,C362,C417)</f>
        <v>42179.199999999997</v>
      </c>
      <c r="D255" s="45">
        <f t="shared" si="144"/>
        <v>-25633.06</v>
      </c>
      <c r="E255" s="45">
        <f t="shared" si="144"/>
        <v>16546.14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">
      <c r="A256" s="36" t="s">
        <v>51</v>
      </c>
      <c r="B256" s="136" t="s">
        <v>52</v>
      </c>
      <c r="C256" s="38">
        <f t="shared" si="144"/>
        <v>32864.800000000003</v>
      </c>
      <c r="D256" s="38">
        <f>SUM(D309,D363,D418)</f>
        <v>-20718.900000000001</v>
      </c>
      <c r="E256" s="38">
        <f t="shared" ref="E256:E258" si="145">C256+D256</f>
        <v>12145.900000000001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">
      <c r="A257" s="36" t="s">
        <v>18</v>
      </c>
      <c r="B257" s="136" t="s">
        <v>53</v>
      </c>
      <c r="C257" s="41">
        <f t="shared" si="144"/>
        <v>3100.5</v>
      </c>
      <c r="D257" s="41">
        <f>SUM(D310,D364,D419)</f>
        <v>-988.56</v>
      </c>
      <c r="E257" s="41">
        <f t="shared" si="145"/>
        <v>2111.94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">
      <c r="A258" s="36" t="s">
        <v>20</v>
      </c>
      <c r="B258" s="137" t="s">
        <v>54</v>
      </c>
      <c r="C258" s="38">
        <f t="shared" si="144"/>
        <v>6243.8999999999978</v>
      </c>
      <c r="D258" s="38">
        <f>SUM(D311,D365,D420)</f>
        <v>-3936.2</v>
      </c>
      <c r="E258" s="38">
        <f t="shared" si="145"/>
        <v>2307.699999999998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">
      <c r="A262" s="64" t="s">
        <v>50</v>
      </c>
      <c r="B262" s="65"/>
      <c r="C262" s="45">
        <f t="shared" ref="C262:H265" si="148">SUM(C315,C369,C424)</f>
        <v>0</v>
      </c>
      <c r="D262" s="45">
        <f t="shared" si="148"/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48"/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48"/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48"/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">
      <c r="A269" s="64" t="s">
        <v>50</v>
      </c>
      <c r="B269" s="65"/>
      <c r="C269" s="45">
        <f t="shared" ref="C269:H272" si="152">SUM(C322,C376,C431)</f>
        <v>0</v>
      </c>
      <c r="D269" s="45">
        <f t="shared" si="152"/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52"/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52"/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52"/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2" si="172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183">D334</f>
        <v>-25643.66</v>
      </c>
      <c r="E333" s="87">
        <f t="shared" si="183"/>
        <v>183.1400000000001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>
        <f t="shared" si="172"/>
        <v>183.1400000000001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184">SUM(D335,D336,D337,D341)</f>
        <v>-25643.66</v>
      </c>
      <c r="E334" s="91">
        <f t="shared" si="184"/>
        <v>183.1400000000001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>
        <f t="shared" si="172"/>
        <v>183.1400000000001</v>
      </c>
    </row>
    <row r="335" spans="1:9" x14ac:dyDescent="0.2">
      <c r="A335" s="36" t="s">
        <v>12</v>
      </c>
      <c r="B335" s="37"/>
      <c r="C335" s="38">
        <v>1100.5</v>
      </c>
      <c r="D335" s="38">
        <f>-988.56+71.2</f>
        <v>-917.3599999999999</v>
      </c>
      <c r="E335" s="38">
        <f>SUM(C335,D335)</f>
        <v>183.1400000000001</v>
      </c>
      <c r="F335" s="38"/>
      <c r="G335" s="38"/>
      <c r="H335" s="39"/>
      <c r="I335" s="13">
        <f t="shared" si="172"/>
        <v>183.1400000000001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40" si="185">SUM(C336,D336)</f>
        <v>0</v>
      </c>
      <c r="F336" s="41"/>
      <c r="G336" s="41"/>
      <c r="H336" s="42"/>
      <c r="I336" s="71">
        <f t="shared" si="172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-24726.3</v>
      </c>
      <c r="E337" s="45">
        <f t="shared" si="185"/>
        <v>0</v>
      </c>
      <c r="F337" s="45">
        <f t="shared" ref="F337:H337" si="186">SUM(F338:F340)</f>
        <v>0</v>
      </c>
      <c r="G337" s="45">
        <f t="shared" si="186"/>
        <v>0</v>
      </c>
      <c r="H337" s="46">
        <f t="shared" si="186"/>
        <v>0</v>
      </c>
      <c r="I337" s="13" t="str">
        <f>A337</f>
        <v>II. Alocări de sume din PNRR aferente asistenței financiare nerambursabile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>
        <v>-20778.7</v>
      </c>
      <c r="E338" s="38">
        <f t="shared" si="185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185"/>
        <v>0</v>
      </c>
      <c r="F339" s="41"/>
      <c r="G339" s="41"/>
      <c r="H339" s="42"/>
      <c r="I339" s="71">
        <f t="shared" si="172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>
        <v>-3947.6</v>
      </c>
      <c r="E340" s="38">
        <f t="shared" si="185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7">SUM(D342,D346,D350)</f>
        <v>0</v>
      </c>
      <c r="E341" s="45">
        <f t="shared" si="187"/>
        <v>0</v>
      </c>
      <c r="F341" s="45">
        <f t="shared" si="187"/>
        <v>0</v>
      </c>
      <c r="G341" s="45">
        <f t="shared" si="187"/>
        <v>0</v>
      </c>
      <c r="H341" s="46">
        <f t="shared" si="187"/>
        <v>0</v>
      </c>
      <c r="I341" s="71">
        <f t="shared" si="172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188">SUM(D343:D345)</f>
        <v>0</v>
      </c>
      <c r="E342" s="45">
        <f t="shared" si="188"/>
        <v>0</v>
      </c>
      <c r="F342" s="45">
        <f t="shared" si="188"/>
        <v>0</v>
      </c>
      <c r="G342" s="45">
        <f t="shared" si="188"/>
        <v>0</v>
      </c>
      <c r="H342" s="46">
        <f t="shared" si="188"/>
        <v>0</v>
      </c>
      <c r="I342" s="71">
        <f t="shared" si="172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189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189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189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190">SUM(D347:D349)</f>
        <v>0</v>
      </c>
      <c r="E346" s="45">
        <f t="shared" si="190"/>
        <v>0</v>
      </c>
      <c r="F346" s="45">
        <f t="shared" si="190"/>
        <v>0</v>
      </c>
      <c r="G346" s="45">
        <f t="shared" si="190"/>
        <v>0</v>
      </c>
      <c r="H346" s="46">
        <f t="shared" si="190"/>
        <v>0</v>
      </c>
      <c r="I346" s="71">
        <f t="shared" si="172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191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191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191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192">SUM(D351:D353)</f>
        <v>0</v>
      </c>
      <c r="E350" s="45">
        <f t="shared" si="192"/>
        <v>0</v>
      </c>
      <c r="F350" s="45">
        <f t="shared" si="192"/>
        <v>0</v>
      </c>
      <c r="G350" s="45">
        <f t="shared" si="192"/>
        <v>0</v>
      </c>
      <c r="H350" s="46">
        <f t="shared" si="192"/>
        <v>0</v>
      </c>
      <c r="I350" s="71">
        <f t="shared" si="172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193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193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193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-25643.660000000003</v>
      </c>
      <c r="E354" s="95">
        <f t="shared" ref="E354:H354" si="194">SUM(E355,E358,E384,E381)</f>
        <v>183.13999999999933</v>
      </c>
      <c r="F354" s="95">
        <f t="shared" si="194"/>
        <v>0</v>
      </c>
      <c r="G354" s="95">
        <f t="shared" si="194"/>
        <v>0</v>
      </c>
      <c r="H354" s="96">
        <f t="shared" si="194"/>
        <v>0</v>
      </c>
      <c r="I354" s="13">
        <f t="shared" si="172"/>
        <v>183.13999999999933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195">SUM(D356)</f>
        <v>0</v>
      </c>
      <c r="E355" s="45">
        <f t="shared" si="195"/>
        <v>0</v>
      </c>
      <c r="F355" s="45">
        <f t="shared" si="195"/>
        <v>0</v>
      </c>
      <c r="G355" s="45">
        <f t="shared" si="195"/>
        <v>0</v>
      </c>
      <c r="H355" s="46">
        <f t="shared" si="195"/>
        <v>0</v>
      </c>
      <c r="I355" s="13">
        <f t="shared" si="172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196">SUM(D359,D366,D373)</f>
        <v>-25643.660000000003</v>
      </c>
      <c r="E358" s="45">
        <f t="shared" si="196"/>
        <v>183.13999999999933</v>
      </c>
      <c r="F358" s="45">
        <f t="shared" si="196"/>
        <v>0</v>
      </c>
      <c r="G358" s="45">
        <f t="shared" si="196"/>
        <v>0</v>
      </c>
      <c r="H358" s="46">
        <f t="shared" si="196"/>
        <v>0</v>
      </c>
      <c r="I358" s="13">
        <f t="shared" si="172"/>
        <v>183.13999999999933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>SUM(D363,D364,D365)</f>
        <v>-25643.660000000003</v>
      </c>
      <c r="E359" s="45">
        <f t="shared" ref="E359:H359" si="197">SUM(E363,E364,E365)</f>
        <v>183.13999999999933</v>
      </c>
      <c r="F359" s="45">
        <f t="shared" si="197"/>
        <v>0</v>
      </c>
      <c r="G359" s="45">
        <f t="shared" si="197"/>
        <v>0</v>
      </c>
      <c r="H359" s="46">
        <f t="shared" si="197"/>
        <v>0</v>
      </c>
      <c r="I359" s="13">
        <f t="shared" si="172"/>
        <v>183.13999999999933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198">D363+D364+D365-D362</f>
        <v>-10.600000000002183</v>
      </c>
      <c r="E361" s="45">
        <f t="shared" si="198"/>
        <v>-6.8212102632969618E-13</v>
      </c>
      <c r="F361" s="45">
        <f t="shared" si="198"/>
        <v>0</v>
      </c>
      <c r="G361" s="45">
        <f t="shared" si="198"/>
        <v>0</v>
      </c>
      <c r="H361" s="46">
        <f t="shared" si="198"/>
        <v>0</v>
      </c>
      <c r="I361" s="13" t="str">
        <f>A361</f>
        <v>cheltuieli curente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>
        <f>-25643.66+10.6</f>
        <v>-25633.06</v>
      </c>
      <c r="E362" s="45">
        <f>111.94+59.8+11.4</f>
        <v>183.14000000000001</v>
      </c>
      <c r="F362" s="45"/>
      <c r="G362" s="45"/>
      <c r="H362" s="46"/>
      <c r="I362" s="13">
        <f t="shared" si="172"/>
        <v>183.14000000000001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>
        <f>-20778.7+59.8</f>
        <v>-20718.900000000001</v>
      </c>
      <c r="E363" s="38">
        <f t="shared" ref="E363:E364" si="199">C363+D363</f>
        <v>59.799999999999272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>
        <v>-988.56</v>
      </c>
      <c r="E364" s="41">
        <f t="shared" si="199"/>
        <v>111.94000000000005</v>
      </c>
      <c r="F364" s="41"/>
      <c r="G364" s="41"/>
      <c r="H364" s="42">
        <f>ROUND(10000*K364,1)</f>
        <v>0</v>
      </c>
      <c r="I364" s="71">
        <f t="shared" ref="I364:I427" si="200">SUM(E364:H364)</f>
        <v>111.94000000000005</v>
      </c>
    </row>
    <row r="365" spans="1:10" ht="13.5" thickBot="1" x14ac:dyDescent="0.25">
      <c r="A365" s="36" t="s">
        <v>20</v>
      </c>
      <c r="B365" s="137" t="s">
        <v>54</v>
      </c>
      <c r="C365" s="38">
        <f>24726.3-C363</f>
        <v>3947.5999999999985</v>
      </c>
      <c r="D365" s="38">
        <f>-3947.6+11.4</f>
        <v>-3936.2</v>
      </c>
      <c r="E365" s="38">
        <v>11.4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1">SUM(D370,D371,D372)</f>
        <v>0</v>
      </c>
      <c r="E366" s="45">
        <f t="shared" si="201"/>
        <v>0</v>
      </c>
      <c r="F366" s="45">
        <f t="shared" si="201"/>
        <v>0</v>
      </c>
      <c r="G366" s="45">
        <f t="shared" si="201"/>
        <v>0</v>
      </c>
      <c r="H366" s="46">
        <f t="shared" si="201"/>
        <v>0</v>
      </c>
      <c r="I366" s="71">
        <f t="shared" si="200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0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02">D370+D371+D372-D369</f>
        <v>0</v>
      </c>
      <c r="E368" s="45">
        <f t="shared" si="202"/>
        <v>0</v>
      </c>
      <c r="F368" s="45">
        <f t="shared" si="202"/>
        <v>0</v>
      </c>
      <c r="G368" s="45">
        <f t="shared" si="202"/>
        <v>0</v>
      </c>
      <c r="H368" s="46">
        <f t="shared" si="202"/>
        <v>0</v>
      </c>
      <c r="I368" s="71">
        <f t="shared" si="200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0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03">C370+D370</f>
        <v>0</v>
      </c>
      <c r="F370" s="41"/>
      <c r="G370" s="41"/>
      <c r="H370" s="42"/>
      <c r="I370" s="71">
        <f t="shared" si="200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03"/>
        <v>0</v>
      </c>
      <c r="F371" s="41"/>
      <c r="G371" s="41"/>
      <c r="H371" s="42"/>
      <c r="I371" s="71">
        <f t="shared" si="200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03"/>
        <v>0</v>
      </c>
      <c r="F372" s="41"/>
      <c r="G372" s="41"/>
      <c r="H372" s="42"/>
      <c r="I372" s="71">
        <f t="shared" si="200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4">SUM(D377,D378,D379)</f>
        <v>0</v>
      </c>
      <c r="E373" s="45">
        <f t="shared" si="204"/>
        <v>0</v>
      </c>
      <c r="F373" s="45">
        <f t="shared" si="204"/>
        <v>0</v>
      </c>
      <c r="G373" s="45">
        <f t="shared" si="204"/>
        <v>0</v>
      </c>
      <c r="H373" s="46">
        <f t="shared" si="204"/>
        <v>0</v>
      </c>
      <c r="I373" s="71">
        <f t="shared" si="200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0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05">D377+D378+D379-D376</f>
        <v>0</v>
      </c>
      <c r="E375" s="45">
        <f t="shared" si="205"/>
        <v>0</v>
      </c>
      <c r="F375" s="45">
        <f t="shared" si="205"/>
        <v>0</v>
      </c>
      <c r="G375" s="45">
        <f t="shared" si="205"/>
        <v>0</v>
      </c>
      <c r="H375" s="46">
        <f t="shared" si="205"/>
        <v>0</v>
      </c>
      <c r="I375" s="71">
        <f t="shared" si="200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0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06">C377+D377</f>
        <v>0</v>
      </c>
      <c r="F377" s="41"/>
      <c r="G377" s="41"/>
      <c r="H377" s="42"/>
      <c r="I377" s="71">
        <f t="shared" si="200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06"/>
        <v>0</v>
      </c>
      <c r="F378" s="41"/>
      <c r="G378" s="41"/>
      <c r="H378" s="42"/>
      <c r="I378" s="71">
        <f t="shared" si="200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06"/>
        <v>0</v>
      </c>
      <c r="F379" s="41"/>
      <c r="G379" s="41"/>
      <c r="H379" s="42"/>
      <c r="I379" s="71">
        <f t="shared" si="200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00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07">SUM(D382)</f>
        <v>0</v>
      </c>
      <c r="E381" s="45">
        <f t="shared" si="207"/>
        <v>0</v>
      </c>
      <c r="F381" s="45">
        <f t="shared" si="207"/>
        <v>0</v>
      </c>
      <c r="G381" s="45">
        <f t="shared" si="207"/>
        <v>0</v>
      </c>
      <c r="H381" s="46">
        <f t="shared" si="207"/>
        <v>0</v>
      </c>
      <c r="I381" s="13">
        <f t="shared" ref="I381:I382" si="208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8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00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00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00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>D333-D354</f>
        <v>0</v>
      </c>
      <c r="E386" s="45">
        <f t="shared" ref="E386:H386" si="209">E333-E354</f>
        <v>7.673861546209082E-13</v>
      </c>
      <c r="F386" s="45">
        <f t="shared" si="209"/>
        <v>0</v>
      </c>
      <c r="G386" s="45">
        <f t="shared" si="209"/>
        <v>0</v>
      </c>
      <c r="H386" s="46">
        <f t="shared" si="209"/>
        <v>0</v>
      </c>
      <c r="I386" s="71">
        <f t="shared" si="200"/>
        <v>7.673861546209082E-13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00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10">D389</f>
        <v>0</v>
      </c>
      <c r="E388" s="101">
        <f t="shared" si="210"/>
        <v>0</v>
      </c>
      <c r="F388" s="101">
        <f t="shared" si="210"/>
        <v>0</v>
      </c>
      <c r="G388" s="101">
        <f t="shared" si="210"/>
        <v>0</v>
      </c>
      <c r="H388" s="102">
        <f t="shared" si="210"/>
        <v>0</v>
      </c>
      <c r="I388" s="71">
        <f t="shared" si="200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11">SUM(D390,D391,D392,D396)</f>
        <v>0</v>
      </c>
      <c r="E389" s="105">
        <f t="shared" si="211"/>
        <v>0</v>
      </c>
      <c r="F389" s="105">
        <f t="shared" si="211"/>
        <v>0</v>
      </c>
      <c r="G389" s="105">
        <f t="shared" si="211"/>
        <v>0</v>
      </c>
      <c r="H389" s="106">
        <f t="shared" si="211"/>
        <v>0</v>
      </c>
      <c r="I389" s="71">
        <f t="shared" si="200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00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5" si="212">SUM(C391,D391)</f>
        <v>0</v>
      </c>
      <c r="F391" s="41"/>
      <c r="G391" s="41"/>
      <c r="H391" s="42"/>
      <c r="I391" s="71">
        <f t="shared" si="200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2"/>
        <v>0</v>
      </c>
      <c r="F392" s="45">
        <f t="shared" ref="F392:H392" si="213">SUM(F393:F395)</f>
        <v>0</v>
      </c>
      <c r="G392" s="45">
        <f t="shared" si="213"/>
        <v>0</v>
      </c>
      <c r="H392" s="46">
        <f t="shared" si="213"/>
        <v>0</v>
      </c>
      <c r="I392" s="71">
        <f t="shared" si="200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si="212"/>
        <v>0</v>
      </c>
      <c r="F393" s="41"/>
      <c r="G393" s="41"/>
      <c r="H393" s="42"/>
      <c r="I393" s="71">
        <f t="shared" si="200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12"/>
        <v>0</v>
      </c>
      <c r="F394" s="41"/>
      <c r="G394" s="41"/>
      <c r="H394" s="42"/>
      <c r="I394" s="71">
        <f t="shared" si="200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12"/>
        <v>0</v>
      </c>
      <c r="F395" s="41"/>
      <c r="G395" s="41"/>
      <c r="H395" s="42"/>
      <c r="I395" s="71">
        <f t="shared" si="200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4">SUM(D397,D401,D405)</f>
        <v>0</v>
      </c>
      <c r="E396" s="45">
        <f t="shared" si="214"/>
        <v>0</v>
      </c>
      <c r="F396" s="45">
        <f t="shared" si="214"/>
        <v>0</v>
      </c>
      <c r="G396" s="45">
        <f t="shared" si="214"/>
        <v>0</v>
      </c>
      <c r="H396" s="46">
        <f t="shared" si="214"/>
        <v>0</v>
      </c>
      <c r="I396" s="71">
        <f t="shared" si="200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15">SUM(D398:D400)</f>
        <v>0</v>
      </c>
      <c r="E397" s="45">
        <f t="shared" si="215"/>
        <v>0</v>
      </c>
      <c r="F397" s="45">
        <f t="shared" si="215"/>
        <v>0</v>
      </c>
      <c r="G397" s="45">
        <f t="shared" si="215"/>
        <v>0</v>
      </c>
      <c r="H397" s="46">
        <f t="shared" si="215"/>
        <v>0</v>
      </c>
      <c r="I397" s="71">
        <f t="shared" si="200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16">SUM(C398,D398)</f>
        <v>0</v>
      </c>
      <c r="F398" s="41"/>
      <c r="G398" s="41"/>
      <c r="H398" s="42"/>
      <c r="I398" s="71">
        <f t="shared" si="200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16"/>
        <v>0</v>
      </c>
      <c r="F399" s="41"/>
      <c r="G399" s="41"/>
      <c r="H399" s="42"/>
      <c r="I399" s="71">
        <f t="shared" si="200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16"/>
        <v>0</v>
      </c>
      <c r="F400" s="41"/>
      <c r="G400" s="41"/>
      <c r="H400" s="42"/>
      <c r="I400" s="71">
        <f t="shared" si="200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17">SUM(D402:D404)</f>
        <v>0</v>
      </c>
      <c r="E401" s="45">
        <f t="shared" si="217"/>
        <v>0</v>
      </c>
      <c r="F401" s="45">
        <f t="shared" si="217"/>
        <v>0</v>
      </c>
      <c r="G401" s="45">
        <f t="shared" si="217"/>
        <v>0</v>
      </c>
      <c r="H401" s="46">
        <f t="shared" si="217"/>
        <v>0</v>
      </c>
      <c r="I401" s="71">
        <f t="shared" si="200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18">SUM(C402,D402)</f>
        <v>0</v>
      </c>
      <c r="F402" s="41"/>
      <c r="G402" s="41"/>
      <c r="H402" s="42"/>
      <c r="I402" s="71">
        <f t="shared" si="200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18"/>
        <v>0</v>
      </c>
      <c r="F403" s="41"/>
      <c r="G403" s="41"/>
      <c r="H403" s="42"/>
      <c r="I403" s="71">
        <f t="shared" si="200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18"/>
        <v>0</v>
      </c>
      <c r="F404" s="41"/>
      <c r="G404" s="41"/>
      <c r="H404" s="42"/>
      <c r="I404" s="71">
        <f t="shared" si="200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19">SUM(D406:D408)</f>
        <v>0</v>
      </c>
      <c r="E405" s="45">
        <f t="shared" si="219"/>
        <v>0</v>
      </c>
      <c r="F405" s="45">
        <f t="shared" si="219"/>
        <v>0</v>
      </c>
      <c r="G405" s="45">
        <f t="shared" si="219"/>
        <v>0</v>
      </c>
      <c r="H405" s="46">
        <f t="shared" si="219"/>
        <v>0</v>
      </c>
      <c r="I405" s="71">
        <f t="shared" si="200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20">SUM(C406,D406)</f>
        <v>0</v>
      </c>
      <c r="F406" s="41"/>
      <c r="G406" s="41"/>
      <c r="H406" s="42"/>
      <c r="I406" s="71">
        <f t="shared" si="200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20"/>
        <v>0</v>
      </c>
      <c r="F407" s="41"/>
      <c r="G407" s="41"/>
      <c r="H407" s="42"/>
      <c r="I407" s="71">
        <f t="shared" si="200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20"/>
        <v>0</v>
      </c>
      <c r="F408" s="41"/>
      <c r="G408" s="41"/>
      <c r="H408" s="42"/>
      <c r="I408" s="71">
        <f t="shared" si="200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1">SUM(E410,E413,E439,E436)</f>
        <v>0</v>
      </c>
      <c r="F409" s="105">
        <f t="shared" si="221"/>
        <v>0</v>
      </c>
      <c r="G409" s="105">
        <f t="shared" si="221"/>
        <v>0</v>
      </c>
      <c r="H409" s="106">
        <f t="shared" si="221"/>
        <v>0</v>
      </c>
      <c r="I409" s="71">
        <f t="shared" si="200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22">SUM(D411)</f>
        <v>0</v>
      </c>
      <c r="E410" s="45">
        <f t="shared" si="222"/>
        <v>0</v>
      </c>
      <c r="F410" s="45">
        <f t="shared" si="222"/>
        <v>0</v>
      </c>
      <c r="G410" s="45">
        <f t="shared" si="222"/>
        <v>0</v>
      </c>
      <c r="H410" s="46">
        <f t="shared" si="222"/>
        <v>0</v>
      </c>
      <c r="I410" s="71">
        <f t="shared" si="200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00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00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23">SUM(D414,D421,D428)</f>
        <v>0</v>
      </c>
      <c r="E413" s="45">
        <f t="shared" si="223"/>
        <v>0</v>
      </c>
      <c r="F413" s="45">
        <f t="shared" si="223"/>
        <v>0</v>
      </c>
      <c r="G413" s="45">
        <f t="shared" si="223"/>
        <v>0</v>
      </c>
      <c r="H413" s="46">
        <f t="shared" si="223"/>
        <v>0</v>
      </c>
      <c r="I413" s="71">
        <f t="shared" si="200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24">SUM(D418,D419,D420)</f>
        <v>0</v>
      </c>
      <c r="E414" s="45">
        <f t="shared" si="224"/>
        <v>0</v>
      </c>
      <c r="F414" s="45">
        <f t="shared" si="224"/>
        <v>0</v>
      </c>
      <c r="G414" s="45">
        <f t="shared" si="224"/>
        <v>0</v>
      </c>
      <c r="H414" s="46">
        <f t="shared" si="224"/>
        <v>0</v>
      </c>
      <c r="I414" s="71">
        <f t="shared" si="200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0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25">D418+D419+D420-D417</f>
        <v>0</v>
      </c>
      <c r="E416" s="45">
        <f t="shared" si="225"/>
        <v>0</v>
      </c>
      <c r="F416" s="45">
        <f t="shared" si="225"/>
        <v>0</v>
      </c>
      <c r="G416" s="45">
        <f t="shared" si="225"/>
        <v>0</v>
      </c>
      <c r="H416" s="46">
        <f t="shared" si="225"/>
        <v>0</v>
      </c>
      <c r="I416" s="71">
        <f t="shared" si="200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26">C417+D417</f>
        <v>0</v>
      </c>
      <c r="F417" s="45"/>
      <c r="G417" s="45"/>
      <c r="H417" s="46"/>
      <c r="I417" s="71">
        <f t="shared" si="200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26"/>
        <v>0</v>
      </c>
      <c r="F418" s="41"/>
      <c r="G418" s="41"/>
      <c r="H418" s="42"/>
      <c r="I418" s="71">
        <f t="shared" si="200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26"/>
        <v>0</v>
      </c>
      <c r="F419" s="41"/>
      <c r="G419" s="41"/>
      <c r="H419" s="42"/>
      <c r="I419" s="71">
        <f t="shared" si="200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26"/>
        <v>0</v>
      </c>
      <c r="F420" s="41"/>
      <c r="G420" s="41"/>
      <c r="H420" s="42"/>
      <c r="I420" s="71">
        <f t="shared" si="200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7">SUM(D425,D426,D427)</f>
        <v>0</v>
      </c>
      <c r="E421" s="45">
        <f t="shared" si="227"/>
        <v>0</v>
      </c>
      <c r="F421" s="45">
        <f t="shared" si="227"/>
        <v>0</v>
      </c>
      <c r="G421" s="45">
        <f t="shared" si="227"/>
        <v>0</v>
      </c>
      <c r="H421" s="46">
        <f t="shared" si="227"/>
        <v>0</v>
      </c>
      <c r="I421" s="71">
        <f t="shared" si="200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0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28">D425+D426+D427-D424</f>
        <v>0</v>
      </c>
      <c r="E423" s="45">
        <f t="shared" si="228"/>
        <v>0</v>
      </c>
      <c r="F423" s="45">
        <f t="shared" si="228"/>
        <v>0</v>
      </c>
      <c r="G423" s="45">
        <f t="shared" si="228"/>
        <v>0</v>
      </c>
      <c r="H423" s="46">
        <f t="shared" si="228"/>
        <v>0</v>
      </c>
      <c r="I423" s="71">
        <f t="shared" si="200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29">C424+D424</f>
        <v>0</v>
      </c>
      <c r="F424" s="45"/>
      <c r="G424" s="45"/>
      <c r="H424" s="46"/>
      <c r="I424" s="71">
        <f t="shared" si="200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29"/>
        <v>0</v>
      </c>
      <c r="F425" s="41"/>
      <c r="G425" s="41"/>
      <c r="H425" s="42"/>
      <c r="I425" s="71">
        <f t="shared" si="200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29"/>
        <v>0</v>
      </c>
      <c r="F426" s="41"/>
      <c r="G426" s="41"/>
      <c r="H426" s="42"/>
      <c r="I426" s="71">
        <f t="shared" si="200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29"/>
        <v>0</v>
      </c>
      <c r="F427" s="41"/>
      <c r="G427" s="41"/>
      <c r="H427" s="42"/>
      <c r="I427" s="71">
        <f t="shared" si="200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30">SUM(D432,D433,D434)</f>
        <v>0</v>
      </c>
      <c r="E428" s="45">
        <f t="shared" si="230"/>
        <v>0</v>
      </c>
      <c r="F428" s="45">
        <f t="shared" si="230"/>
        <v>0</v>
      </c>
      <c r="G428" s="45">
        <f t="shared" si="230"/>
        <v>0</v>
      </c>
      <c r="H428" s="46">
        <f t="shared" si="230"/>
        <v>0</v>
      </c>
      <c r="I428" s="71">
        <f t="shared" ref="I428:I491" si="231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1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32">D432+D433+D434-D431</f>
        <v>0</v>
      </c>
      <c r="E430" s="45">
        <f t="shared" si="232"/>
        <v>0</v>
      </c>
      <c r="F430" s="45">
        <f t="shared" si="232"/>
        <v>0</v>
      </c>
      <c r="G430" s="45">
        <f t="shared" si="232"/>
        <v>0</v>
      </c>
      <c r="H430" s="46">
        <f t="shared" si="232"/>
        <v>0</v>
      </c>
      <c r="I430" s="71">
        <f t="shared" si="231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33">C431+D431</f>
        <v>0</v>
      </c>
      <c r="F431" s="45"/>
      <c r="G431" s="45"/>
      <c r="H431" s="46"/>
      <c r="I431" s="71">
        <f t="shared" si="231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33"/>
        <v>0</v>
      </c>
      <c r="F432" s="41"/>
      <c r="G432" s="41"/>
      <c r="H432" s="42"/>
      <c r="I432" s="71">
        <f t="shared" si="231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33"/>
        <v>0</v>
      </c>
      <c r="F433" s="41"/>
      <c r="G433" s="41"/>
      <c r="H433" s="42"/>
      <c r="I433" s="71">
        <f t="shared" si="231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33"/>
        <v>0</v>
      </c>
      <c r="F434" s="41"/>
      <c r="G434" s="41"/>
      <c r="H434" s="42"/>
      <c r="I434" s="71">
        <f t="shared" si="231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4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35">SUM(D437)</f>
        <v>0</v>
      </c>
      <c r="E436" s="45">
        <f t="shared" si="235"/>
        <v>0</v>
      </c>
      <c r="F436" s="45">
        <f t="shared" si="235"/>
        <v>0</v>
      </c>
      <c r="G436" s="45">
        <f t="shared" si="235"/>
        <v>0</v>
      </c>
      <c r="H436" s="46">
        <f t="shared" si="235"/>
        <v>0</v>
      </c>
      <c r="I436" s="71">
        <f t="shared" ref="I436:I437" si="236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6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31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1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31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37">D388-D409</f>
        <v>0</v>
      </c>
      <c r="E441" s="45">
        <f t="shared" si="237"/>
        <v>0</v>
      </c>
      <c r="F441" s="45">
        <f t="shared" si="237"/>
        <v>0</v>
      </c>
      <c r="G441" s="45">
        <f t="shared" si="237"/>
        <v>0</v>
      </c>
      <c r="H441" s="46">
        <f t="shared" si="237"/>
        <v>0</v>
      </c>
      <c r="I441" s="71">
        <f t="shared" si="231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31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31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38">SUM(D477)</f>
        <v>0</v>
      </c>
      <c r="E444" s="109">
        <f t="shared" si="238"/>
        <v>0</v>
      </c>
      <c r="F444" s="109">
        <f t="shared" si="238"/>
        <v>0</v>
      </c>
      <c r="G444" s="109">
        <f t="shared" si="238"/>
        <v>0</v>
      </c>
      <c r="H444" s="110">
        <f t="shared" si="238"/>
        <v>0</v>
      </c>
      <c r="I444" s="71">
        <f t="shared" si="231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39">SUM(E446,E449,E475,E472)</f>
        <v>0</v>
      </c>
      <c r="F445" s="105">
        <f t="shared" si="239"/>
        <v>0</v>
      </c>
      <c r="G445" s="105">
        <f t="shared" si="239"/>
        <v>0</v>
      </c>
      <c r="H445" s="106">
        <f t="shared" si="239"/>
        <v>0</v>
      </c>
      <c r="I445" s="71">
        <f t="shared" si="231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40">SUM(D447)</f>
        <v>0</v>
      </c>
      <c r="E446" s="45">
        <f t="shared" si="240"/>
        <v>0</v>
      </c>
      <c r="F446" s="45">
        <f t="shared" si="240"/>
        <v>0</v>
      </c>
      <c r="G446" s="45">
        <f t="shared" si="240"/>
        <v>0</v>
      </c>
      <c r="H446" s="46">
        <f t="shared" si="240"/>
        <v>0</v>
      </c>
      <c r="I446" s="71">
        <f t="shared" si="231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1">F500</f>
        <v>0</v>
      </c>
      <c r="G447" s="41">
        <f t="shared" si="241"/>
        <v>0</v>
      </c>
      <c r="H447" s="42">
        <f t="shared" si="241"/>
        <v>0</v>
      </c>
      <c r="I447" s="71">
        <f t="shared" si="231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31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42">SUM(D450,D457,D464)</f>
        <v>0</v>
      </c>
      <c r="E449" s="45">
        <f t="shared" si="242"/>
        <v>0</v>
      </c>
      <c r="F449" s="45">
        <f t="shared" si="242"/>
        <v>0</v>
      </c>
      <c r="G449" s="45">
        <f t="shared" si="242"/>
        <v>0</v>
      </c>
      <c r="H449" s="46">
        <f t="shared" si="242"/>
        <v>0</v>
      </c>
      <c r="I449" s="71">
        <f t="shared" si="231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43">SUM(D454,D455,D456)</f>
        <v>0</v>
      </c>
      <c r="E450" s="45">
        <f t="shared" si="243"/>
        <v>0</v>
      </c>
      <c r="F450" s="45">
        <f t="shared" si="243"/>
        <v>0</v>
      </c>
      <c r="G450" s="45">
        <f t="shared" si="243"/>
        <v>0</v>
      </c>
      <c r="H450" s="46">
        <f t="shared" si="243"/>
        <v>0</v>
      </c>
      <c r="I450" s="71">
        <f t="shared" si="231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1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H452" si="244">D454+D455+D456-D453</f>
        <v>0</v>
      </c>
      <c r="E452" s="45">
        <f t="shared" si="244"/>
        <v>0</v>
      </c>
      <c r="F452" s="45">
        <f t="shared" si="244"/>
        <v>0</v>
      </c>
      <c r="G452" s="45">
        <f t="shared" si="244"/>
        <v>0</v>
      </c>
      <c r="H452" s="46">
        <f t="shared" si="244"/>
        <v>0</v>
      </c>
      <c r="I452" s="71">
        <f t="shared" si="231"/>
        <v>0</v>
      </c>
    </row>
    <row r="453" spans="1:9" s="3" customFormat="1" hidden="1" x14ac:dyDescent="0.2">
      <c r="A453" s="64" t="s">
        <v>50</v>
      </c>
      <c r="B453" s="65"/>
      <c r="C453" s="45">
        <f t="shared" ref="C453:H456" si="245">C506</f>
        <v>0</v>
      </c>
      <c r="D453" s="45">
        <f t="shared" si="245"/>
        <v>0</v>
      </c>
      <c r="E453" s="45">
        <f t="shared" si="245"/>
        <v>0</v>
      </c>
      <c r="F453" s="45">
        <f t="shared" si="245"/>
        <v>0</v>
      </c>
      <c r="G453" s="45">
        <f t="shared" si="245"/>
        <v>0</v>
      </c>
      <c r="H453" s="46">
        <f t="shared" si="245"/>
        <v>0</v>
      </c>
      <c r="I453" s="71">
        <f t="shared" si="231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45"/>
        <v>0</v>
      </c>
      <c r="D454" s="41">
        <f t="shared" si="245"/>
        <v>0</v>
      </c>
      <c r="E454" s="41">
        <f t="shared" ref="E454:E456" si="246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1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45"/>
        <v>0</v>
      </c>
      <c r="D455" s="41">
        <f t="shared" si="245"/>
        <v>0</v>
      </c>
      <c r="E455" s="41">
        <f t="shared" si="246"/>
        <v>0</v>
      </c>
      <c r="F455" s="41">
        <f t="shared" ref="F455:H456" si="247">F508</f>
        <v>0</v>
      </c>
      <c r="G455" s="41">
        <f t="shared" si="247"/>
        <v>0</v>
      </c>
      <c r="H455" s="42">
        <f t="shared" si="247"/>
        <v>0</v>
      </c>
      <c r="I455" s="71">
        <f t="shared" si="231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45"/>
        <v>0</v>
      </c>
      <c r="D456" s="41">
        <f t="shared" si="245"/>
        <v>0</v>
      </c>
      <c r="E456" s="41">
        <f t="shared" si="246"/>
        <v>0</v>
      </c>
      <c r="F456" s="41">
        <f t="shared" si="247"/>
        <v>0</v>
      </c>
      <c r="G456" s="41">
        <f t="shared" si="247"/>
        <v>0</v>
      </c>
      <c r="H456" s="42">
        <f t="shared" si="247"/>
        <v>0</v>
      </c>
      <c r="I456" s="71">
        <f t="shared" si="231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8">SUM(D461,D462,D463)</f>
        <v>0</v>
      </c>
      <c r="E457" s="45">
        <f t="shared" si="248"/>
        <v>0</v>
      </c>
      <c r="F457" s="45">
        <f t="shared" si="248"/>
        <v>0</v>
      </c>
      <c r="G457" s="45">
        <f t="shared" si="248"/>
        <v>0</v>
      </c>
      <c r="H457" s="46">
        <f t="shared" si="248"/>
        <v>0</v>
      </c>
      <c r="I457" s="71">
        <f t="shared" si="231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1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49">D461+D462+D463-D460</f>
        <v>0</v>
      </c>
      <c r="E459" s="45">
        <f t="shared" si="249"/>
        <v>0</v>
      </c>
      <c r="F459" s="45">
        <f t="shared" si="249"/>
        <v>0</v>
      </c>
      <c r="G459" s="45">
        <f t="shared" si="249"/>
        <v>0</v>
      </c>
      <c r="H459" s="46">
        <f t="shared" si="249"/>
        <v>0</v>
      </c>
      <c r="I459" s="71">
        <f t="shared" si="231"/>
        <v>0</v>
      </c>
    </row>
    <row r="460" spans="1:9" s="3" customFormat="1" hidden="1" x14ac:dyDescent="0.2">
      <c r="A460" s="64" t="s">
        <v>50</v>
      </c>
      <c r="B460" s="65"/>
      <c r="C460" s="45">
        <f t="shared" ref="C460:H463" si="250">C513</f>
        <v>0</v>
      </c>
      <c r="D460" s="45">
        <f t="shared" si="250"/>
        <v>0</v>
      </c>
      <c r="E460" s="45">
        <f t="shared" si="250"/>
        <v>0</v>
      </c>
      <c r="F460" s="45">
        <f t="shared" si="250"/>
        <v>0</v>
      </c>
      <c r="G460" s="45">
        <f t="shared" si="250"/>
        <v>0</v>
      </c>
      <c r="H460" s="46">
        <f t="shared" si="250"/>
        <v>0</v>
      </c>
      <c r="I460" s="71">
        <f t="shared" si="231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50"/>
        <v>0</v>
      </c>
      <c r="D461" s="41">
        <f t="shared" si="250"/>
        <v>0</v>
      </c>
      <c r="E461" s="41">
        <f t="shared" ref="E461:E463" si="251">C461+D461</f>
        <v>0</v>
      </c>
      <c r="F461" s="41">
        <f t="shared" si="250"/>
        <v>0</v>
      </c>
      <c r="G461" s="41">
        <f t="shared" si="250"/>
        <v>0</v>
      </c>
      <c r="H461" s="42">
        <f t="shared" si="250"/>
        <v>0</v>
      </c>
      <c r="I461" s="71">
        <f t="shared" si="231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50"/>
        <v>0</v>
      </c>
      <c r="D462" s="41">
        <f t="shared" si="250"/>
        <v>0</v>
      </c>
      <c r="E462" s="41">
        <f t="shared" si="251"/>
        <v>0</v>
      </c>
      <c r="F462" s="41">
        <f t="shared" si="250"/>
        <v>0</v>
      </c>
      <c r="G462" s="41">
        <f t="shared" si="250"/>
        <v>0</v>
      </c>
      <c r="H462" s="42">
        <f t="shared" si="250"/>
        <v>0</v>
      </c>
      <c r="I462" s="71">
        <f t="shared" si="231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50"/>
        <v>0</v>
      </c>
      <c r="D463" s="41">
        <f t="shared" si="250"/>
        <v>0</v>
      </c>
      <c r="E463" s="41">
        <f t="shared" si="251"/>
        <v>0</v>
      </c>
      <c r="F463" s="41">
        <f t="shared" si="250"/>
        <v>0</v>
      </c>
      <c r="G463" s="41">
        <f t="shared" si="250"/>
        <v>0</v>
      </c>
      <c r="H463" s="42">
        <f t="shared" si="250"/>
        <v>0</v>
      </c>
      <c r="I463" s="71">
        <f t="shared" si="231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2">SUM(D468,D469,D470)</f>
        <v>0</v>
      </c>
      <c r="E464" s="45">
        <f t="shared" si="252"/>
        <v>0</v>
      </c>
      <c r="F464" s="45">
        <f t="shared" si="252"/>
        <v>0</v>
      </c>
      <c r="G464" s="45">
        <f t="shared" si="252"/>
        <v>0</v>
      </c>
      <c r="H464" s="46">
        <f t="shared" si="252"/>
        <v>0</v>
      </c>
      <c r="I464" s="71">
        <f t="shared" si="231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1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53">D468+D469+D470-D467</f>
        <v>0</v>
      </c>
      <c r="E466" s="45">
        <f t="shared" si="253"/>
        <v>0</v>
      </c>
      <c r="F466" s="45">
        <f t="shared" si="253"/>
        <v>0</v>
      </c>
      <c r="G466" s="45">
        <f t="shared" si="253"/>
        <v>0</v>
      </c>
      <c r="H466" s="46">
        <f t="shared" si="253"/>
        <v>0</v>
      </c>
      <c r="I466" s="71">
        <f t="shared" si="231"/>
        <v>0</v>
      </c>
    </row>
    <row r="467" spans="1:11" s="3" customFormat="1" hidden="1" x14ac:dyDescent="0.2">
      <c r="A467" s="64" t="s">
        <v>50</v>
      </c>
      <c r="B467" s="65"/>
      <c r="C467" s="45">
        <f t="shared" ref="C467:H470" si="254">C520</f>
        <v>0</v>
      </c>
      <c r="D467" s="45">
        <f t="shared" si="254"/>
        <v>0</v>
      </c>
      <c r="E467" s="45">
        <f t="shared" si="254"/>
        <v>0</v>
      </c>
      <c r="F467" s="45">
        <f t="shared" si="254"/>
        <v>0</v>
      </c>
      <c r="G467" s="45">
        <f t="shared" si="254"/>
        <v>0</v>
      </c>
      <c r="H467" s="46">
        <f t="shared" si="254"/>
        <v>0</v>
      </c>
      <c r="I467" s="71">
        <f t="shared" si="231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54"/>
        <v>0</v>
      </c>
      <c r="D468" s="41">
        <f t="shared" si="254"/>
        <v>0</v>
      </c>
      <c r="E468" s="41">
        <f t="shared" ref="E468:E470" si="255">C468+D468</f>
        <v>0</v>
      </c>
      <c r="F468" s="41">
        <f t="shared" si="254"/>
        <v>0</v>
      </c>
      <c r="G468" s="41">
        <f t="shared" si="254"/>
        <v>0</v>
      </c>
      <c r="H468" s="42">
        <f t="shared" si="254"/>
        <v>0</v>
      </c>
      <c r="I468" s="71">
        <f t="shared" si="231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54"/>
        <v>0</v>
      </c>
      <c r="D469" s="41">
        <f t="shared" si="254"/>
        <v>0</v>
      </c>
      <c r="E469" s="41">
        <f t="shared" si="255"/>
        <v>0</v>
      </c>
      <c r="F469" s="41">
        <f t="shared" si="254"/>
        <v>0</v>
      </c>
      <c r="G469" s="41">
        <f t="shared" si="254"/>
        <v>0</v>
      </c>
      <c r="H469" s="42">
        <f t="shared" si="254"/>
        <v>0</v>
      </c>
      <c r="I469" s="71">
        <f t="shared" si="231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54"/>
        <v>0</v>
      </c>
      <c r="D470" s="41">
        <f t="shared" si="254"/>
        <v>0</v>
      </c>
      <c r="E470" s="41">
        <f t="shared" si="255"/>
        <v>0</v>
      </c>
      <c r="F470" s="41">
        <f t="shared" si="254"/>
        <v>0</v>
      </c>
      <c r="G470" s="41">
        <f t="shared" si="254"/>
        <v>0</v>
      </c>
      <c r="H470" s="42">
        <f t="shared" si="254"/>
        <v>0</v>
      </c>
      <c r="I470" s="71">
        <f t="shared" si="231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31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56">SUM(D473)</f>
        <v>0</v>
      </c>
      <c r="E472" s="45">
        <f t="shared" si="256"/>
        <v>0</v>
      </c>
      <c r="F472" s="45">
        <f t="shared" si="256"/>
        <v>0</v>
      </c>
      <c r="G472" s="45">
        <f t="shared" si="256"/>
        <v>0</v>
      </c>
      <c r="H472" s="46">
        <f t="shared" si="256"/>
        <v>0</v>
      </c>
      <c r="I472" s="71">
        <f t="shared" ref="I472:I473" si="25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8">F526</f>
        <v>0</v>
      </c>
      <c r="G473" s="41">
        <f t="shared" si="258"/>
        <v>0</v>
      </c>
      <c r="H473" s="42">
        <f t="shared" si="258"/>
        <v>0</v>
      </c>
      <c r="I473" s="71">
        <f t="shared" si="25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31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59">D528</f>
        <v>0</v>
      </c>
      <c r="E475" s="45">
        <f>C475+D475</f>
        <v>0</v>
      </c>
      <c r="F475" s="45">
        <f t="shared" ref="F475:H475" si="260">F528</f>
        <v>0</v>
      </c>
      <c r="G475" s="45">
        <f t="shared" si="260"/>
        <v>0</v>
      </c>
      <c r="H475" s="46">
        <f t="shared" si="260"/>
        <v>0</v>
      </c>
      <c r="I475" s="71">
        <f t="shared" si="231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31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61">D478</f>
        <v>0</v>
      </c>
      <c r="E477" s="101">
        <f t="shared" si="261"/>
        <v>0</v>
      </c>
      <c r="F477" s="101">
        <f t="shared" si="261"/>
        <v>0</v>
      </c>
      <c r="G477" s="101">
        <f t="shared" si="261"/>
        <v>0</v>
      </c>
      <c r="H477" s="102">
        <f t="shared" si="261"/>
        <v>0</v>
      </c>
      <c r="I477" s="71">
        <f t="shared" si="231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2">SUM(E479,E482,E508,E505)</f>
        <v>0</v>
      </c>
      <c r="F478" s="105">
        <f t="shared" si="262"/>
        <v>0</v>
      </c>
      <c r="G478" s="105">
        <f t="shared" si="262"/>
        <v>0</v>
      </c>
      <c r="H478" s="106">
        <f t="shared" si="262"/>
        <v>0</v>
      </c>
      <c r="I478" s="71">
        <f t="shared" si="231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1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4" si="263">SUM(C480,D480)</f>
        <v>0</v>
      </c>
      <c r="F480" s="41"/>
      <c r="G480" s="41"/>
      <c r="H480" s="42"/>
      <c r="I480" s="71">
        <f t="shared" si="231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3"/>
        <v>0</v>
      </c>
      <c r="F481" s="45">
        <f t="shared" ref="F481:H481" si="264">SUM(F482:F484)</f>
        <v>0</v>
      </c>
      <c r="G481" s="45">
        <f t="shared" si="264"/>
        <v>0</v>
      </c>
      <c r="H481" s="46">
        <f t="shared" si="264"/>
        <v>0</v>
      </c>
      <c r="I481" s="71">
        <f t="shared" si="231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si="263"/>
        <v>0</v>
      </c>
      <c r="F482" s="41"/>
      <c r="G482" s="41"/>
      <c r="H482" s="42"/>
      <c r="I482" s="71">
        <f t="shared" si="231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63"/>
        <v>0</v>
      </c>
      <c r="F483" s="41"/>
      <c r="G483" s="41"/>
      <c r="H483" s="42"/>
      <c r="I483" s="71">
        <f t="shared" si="231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63"/>
        <v>0</v>
      </c>
      <c r="F484" s="41"/>
      <c r="G484" s="41"/>
      <c r="H484" s="42"/>
      <c r="I484" s="71">
        <f t="shared" si="231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5">SUM(D486,D490,D494)</f>
        <v>0</v>
      </c>
      <c r="E485" s="45">
        <f t="shared" si="265"/>
        <v>0</v>
      </c>
      <c r="F485" s="45">
        <f t="shared" si="265"/>
        <v>0</v>
      </c>
      <c r="G485" s="45">
        <f t="shared" si="265"/>
        <v>0</v>
      </c>
      <c r="H485" s="46">
        <f t="shared" si="265"/>
        <v>0</v>
      </c>
      <c r="I485" s="71">
        <f t="shared" si="231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66">SUM(D487:D489)</f>
        <v>0</v>
      </c>
      <c r="E486" s="45">
        <f t="shared" si="266"/>
        <v>0</v>
      </c>
      <c r="F486" s="45">
        <f t="shared" si="266"/>
        <v>0</v>
      </c>
      <c r="G486" s="45">
        <f t="shared" si="266"/>
        <v>0</v>
      </c>
      <c r="H486" s="46">
        <f t="shared" si="266"/>
        <v>0</v>
      </c>
      <c r="I486" s="71">
        <f t="shared" si="231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67">SUM(C487,D487)</f>
        <v>0</v>
      </c>
      <c r="F487" s="41"/>
      <c r="G487" s="41"/>
      <c r="H487" s="42"/>
      <c r="I487" s="71">
        <f t="shared" si="231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67"/>
        <v>0</v>
      </c>
      <c r="F488" s="41"/>
      <c r="G488" s="41"/>
      <c r="H488" s="42"/>
      <c r="I488" s="71">
        <f t="shared" si="231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67"/>
        <v>0</v>
      </c>
      <c r="F489" s="41"/>
      <c r="G489" s="41"/>
      <c r="H489" s="42"/>
      <c r="I489" s="71">
        <f t="shared" si="231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268">SUM(D491:D493)</f>
        <v>0</v>
      </c>
      <c r="E490" s="45">
        <f t="shared" si="268"/>
        <v>0</v>
      </c>
      <c r="F490" s="45">
        <f t="shared" si="268"/>
        <v>0</v>
      </c>
      <c r="G490" s="45">
        <f t="shared" si="268"/>
        <v>0</v>
      </c>
      <c r="H490" s="46">
        <f t="shared" si="268"/>
        <v>0</v>
      </c>
      <c r="I490" s="71">
        <f t="shared" si="231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269">SUM(C491,D491)</f>
        <v>0</v>
      </c>
      <c r="F491" s="41"/>
      <c r="G491" s="41"/>
      <c r="H491" s="42"/>
      <c r="I491" s="71">
        <f t="shared" si="231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269"/>
        <v>0</v>
      </c>
      <c r="F492" s="41"/>
      <c r="G492" s="41"/>
      <c r="H492" s="42"/>
      <c r="I492" s="71">
        <f t="shared" ref="I492:I555" si="270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269"/>
        <v>0</v>
      </c>
      <c r="F493" s="41"/>
      <c r="G493" s="41"/>
      <c r="H493" s="42"/>
      <c r="I493" s="71">
        <f t="shared" si="270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271">SUM(D495:D497)</f>
        <v>0</v>
      </c>
      <c r="E494" s="45">
        <f t="shared" si="271"/>
        <v>0</v>
      </c>
      <c r="F494" s="45">
        <f t="shared" si="271"/>
        <v>0</v>
      </c>
      <c r="G494" s="45">
        <f t="shared" si="271"/>
        <v>0</v>
      </c>
      <c r="H494" s="46">
        <f t="shared" si="271"/>
        <v>0</v>
      </c>
      <c r="I494" s="71">
        <f t="shared" si="270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272">SUM(C495,D495)</f>
        <v>0</v>
      </c>
      <c r="F495" s="41"/>
      <c r="G495" s="41"/>
      <c r="H495" s="42"/>
      <c r="I495" s="71">
        <f t="shared" si="270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272"/>
        <v>0</v>
      </c>
      <c r="F496" s="41"/>
      <c r="G496" s="41"/>
      <c r="H496" s="42"/>
      <c r="I496" s="71">
        <f t="shared" si="270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272"/>
        <v>0</v>
      </c>
      <c r="F497" s="41"/>
      <c r="G497" s="41"/>
      <c r="H497" s="42"/>
      <c r="I497" s="71">
        <f t="shared" si="270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3">SUM(E499,E502,E528,E525)</f>
        <v>0</v>
      </c>
      <c r="F498" s="105">
        <f t="shared" si="273"/>
        <v>0</v>
      </c>
      <c r="G498" s="105">
        <f t="shared" si="273"/>
        <v>0</v>
      </c>
      <c r="H498" s="106">
        <f t="shared" si="273"/>
        <v>0</v>
      </c>
      <c r="I498" s="71">
        <f t="shared" si="270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274">SUM(D500)</f>
        <v>0</v>
      </c>
      <c r="E499" s="45">
        <f t="shared" si="274"/>
        <v>0</v>
      </c>
      <c r="F499" s="45">
        <f t="shared" si="274"/>
        <v>0</v>
      </c>
      <c r="G499" s="45">
        <f t="shared" si="274"/>
        <v>0</v>
      </c>
      <c r="H499" s="46">
        <f t="shared" si="274"/>
        <v>0</v>
      </c>
      <c r="I499" s="71">
        <f t="shared" si="270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70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270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275">SUM(D503,D510,D517)</f>
        <v>0</v>
      </c>
      <c r="E502" s="45">
        <f t="shared" si="275"/>
        <v>0</v>
      </c>
      <c r="F502" s="45">
        <f t="shared" si="275"/>
        <v>0</v>
      </c>
      <c r="G502" s="45">
        <f t="shared" si="275"/>
        <v>0</v>
      </c>
      <c r="H502" s="46">
        <f t="shared" si="275"/>
        <v>0</v>
      </c>
      <c r="I502" s="71">
        <f t="shared" si="270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276">SUM(D507,D508,D509)</f>
        <v>0</v>
      </c>
      <c r="E503" s="45">
        <f t="shared" si="276"/>
        <v>0</v>
      </c>
      <c r="F503" s="45">
        <f t="shared" si="276"/>
        <v>0</v>
      </c>
      <c r="G503" s="45">
        <f t="shared" si="276"/>
        <v>0</v>
      </c>
      <c r="H503" s="46">
        <f t="shared" si="276"/>
        <v>0</v>
      </c>
      <c r="I503" s="71">
        <f t="shared" si="270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0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H505" si="277">D507+D508+D509-D506</f>
        <v>0</v>
      </c>
      <c r="E505" s="45">
        <f t="shared" si="277"/>
        <v>0</v>
      </c>
      <c r="F505" s="45">
        <f t="shared" si="277"/>
        <v>0</v>
      </c>
      <c r="G505" s="45">
        <f t="shared" si="277"/>
        <v>0</v>
      </c>
      <c r="H505" s="46">
        <f t="shared" si="277"/>
        <v>0</v>
      </c>
      <c r="I505" s="71">
        <f t="shared" si="270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278">C506+D506</f>
        <v>0</v>
      </c>
      <c r="F506" s="45"/>
      <c r="G506" s="45"/>
      <c r="H506" s="46"/>
      <c r="I506" s="71">
        <f t="shared" si="270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278"/>
        <v>0</v>
      </c>
      <c r="F507" s="41"/>
      <c r="G507" s="41"/>
      <c r="H507" s="42"/>
      <c r="I507" s="71">
        <f t="shared" si="270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278"/>
        <v>0</v>
      </c>
      <c r="F508" s="41"/>
      <c r="G508" s="41"/>
      <c r="H508" s="42"/>
      <c r="I508" s="71">
        <f t="shared" si="270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278"/>
        <v>0</v>
      </c>
      <c r="F509" s="41"/>
      <c r="G509" s="41"/>
      <c r="H509" s="42"/>
      <c r="I509" s="71">
        <f t="shared" si="270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79">SUM(D514,D515,D516)</f>
        <v>0</v>
      </c>
      <c r="E510" s="45">
        <f t="shared" si="279"/>
        <v>0</v>
      </c>
      <c r="F510" s="45">
        <f t="shared" si="279"/>
        <v>0</v>
      </c>
      <c r="G510" s="45">
        <f t="shared" si="279"/>
        <v>0</v>
      </c>
      <c r="H510" s="46">
        <f t="shared" si="279"/>
        <v>0</v>
      </c>
      <c r="I510" s="71">
        <f t="shared" si="270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0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280">D514+D515+D516-D513</f>
        <v>0</v>
      </c>
      <c r="E512" s="45">
        <f t="shared" si="280"/>
        <v>0</v>
      </c>
      <c r="F512" s="45">
        <f t="shared" si="280"/>
        <v>0</v>
      </c>
      <c r="G512" s="45">
        <f t="shared" si="280"/>
        <v>0</v>
      </c>
      <c r="H512" s="46">
        <f t="shared" si="280"/>
        <v>0</v>
      </c>
      <c r="I512" s="71">
        <f t="shared" si="270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281">C513+D513</f>
        <v>0</v>
      </c>
      <c r="F513" s="45"/>
      <c r="G513" s="45"/>
      <c r="H513" s="46"/>
      <c r="I513" s="71">
        <f t="shared" si="270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281"/>
        <v>0</v>
      </c>
      <c r="F514" s="41"/>
      <c r="G514" s="41"/>
      <c r="H514" s="42"/>
      <c r="I514" s="71">
        <f t="shared" si="270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281"/>
        <v>0</v>
      </c>
      <c r="F515" s="41"/>
      <c r="G515" s="41"/>
      <c r="H515" s="42"/>
      <c r="I515" s="71">
        <f t="shared" si="270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281"/>
        <v>0</v>
      </c>
      <c r="F516" s="41"/>
      <c r="G516" s="41"/>
      <c r="H516" s="42"/>
      <c r="I516" s="71">
        <f t="shared" si="270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2">SUM(D521,D522,D523)</f>
        <v>0</v>
      </c>
      <c r="E517" s="45">
        <f t="shared" si="282"/>
        <v>0</v>
      </c>
      <c r="F517" s="45">
        <f t="shared" si="282"/>
        <v>0</v>
      </c>
      <c r="G517" s="45">
        <f t="shared" si="282"/>
        <v>0</v>
      </c>
      <c r="H517" s="46">
        <f t="shared" si="282"/>
        <v>0</v>
      </c>
      <c r="I517" s="71">
        <f t="shared" si="270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0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283">D521+D522+D523-D520</f>
        <v>0</v>
      </c>
      <c r="E519" s="45">
        <f t="shared" si="283"/>
        <v>0</v>
      </c>
      <c r="F519" s="45">
        <f t="shared" si="283"/>
        <v>0</v>
      </c>
      <c r="G519" s="45">
        <f t="shared" si="283"/>
        <v>0</v>
      </c>
      <c r="H519" s="46">
        <f t="shared" si="283"/>
        <v>0</v>
      </c>
      <c r="I519" s="71">
        <f t="shared" si="270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284">C520+D520</f>
        <v>0</v>
      </c>
      <c r="F520" s="45"/>
      <c r="G520" s="45"/>
      <c r="H520" s="46"/>
      <c r="I520" s="71">
        <f t="shared" si="270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284"/>
        <v>0</v>
      </c>
      <c r="F521" s="41"/>
      <c r="G521" s="41"/>
      <c r="H521" s="42"/>
      <c r="I521" s="71">
        <f t="shared" si="270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284"/>
        <v>0</v>
      </c>
      <c r="F522" s="41"/>
      <c r="G522" s="41"/>
      <c r="H522" s="42"/>
      <c r="I522" s="71">
        <f t="shared" si="270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284"/>
        <v>0</v>
      </c>
      <c r="F523" s="41"/>
      <c r="G523" s="41"/>
      <c r="H523" s="42"/>
      <c r="I523" s="71">
        <f t="shared" si="270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270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285">SUM(D526)</f>
        <v>0</v>
      </c>
      <c r="E525" s="45">
        <f t="shared" si="285"/>
        <v>0</v>
      </c>
      <c r="F525" s="45">
        <f t="shared" si="285"/>
        <v>0</v>
      </c>
      <c r="G525" s="45">
        <f t="shared" si="285"/>
        <v>0</v>
      </c>
      <c r="H525" s="46">
        <f t="shared" si="285"/>
        <v>0</v>
      </c>
      <c r="I525" s="71">
        <f t="shared" si="270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70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270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70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270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286">D477-D498</f>
        <v>0</v>
      </c>
      <c r="E530" s="45">
        <f t="shared" si="286"/>
        <v>0</v>
      </c>
      <c r="F530" s="45">
        <f t="shared" si="286"/>
        <v>0</v>
      </c>
      <c r="G530" s="45">
        <f t="shared" si="286"/>
        <v>0</v>
      </c>
      <c r="H530" s="46">
        <f t="shared" si="286"/>
        <v>0</v>
      </c>
      <c r="I530" s="71">
        <f t="shared" si="270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270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7">SUM(D565,D620,D674,D729)</f>
        <v>0</v>
      </c>
      <c r="E532" s="115">
        <f t="shared" si="287"/>
        <v>0</v>
      </c>
      <c r="F532" s="115">
        <f t="shared" si="287"/>
        <v>0</v>
      </c>
      <c r="G532" s="115">
        <f t="shared" si="287"/>
        <v>0</v>
      </c>
      <c r="H532" s="116">
        <f t="shared" si="287"/>
        <v>0</v>
      </c>
      <c r="I532" s="13">
        <f t="shared" si="270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8">SUM(E534,E537,E563,E560)</f>
        <v>0</v>
      </c>
      <c r="F533" s="95">
        <f t="shared" si="288"/>
        <v>0</v>
      </c>
      <c r="G533" s="95">
        <f t="shared" si="288"/>
        <v>0</v>
      </c>
      <c r="H533" s="96">
        <f t="shared" si="288"/>
        <v>0</v>
      </c>
      <c r="I533" s="13">
        <f t="shared" si="270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289">SUM(D535)</f>
        <v>0</v>
      </c>
      <c r="E534" s="45">
        <f t="shared" si="289"/>
        <v>0</v>
      </c>
      <c r="F534" s="45">
        <f t="shared" si="289"/>
        <v>0</v>
      </c>
      <c r="G534" s="45">
        <f t="shared" si="289"/>
        <v>0</v>
      </c>
      <c r="H534" s="46">
        <f t="shared" si="289"/>
        <v>0</v>
      </c>
      <c r="I534" s="71">
        <f t="shared" si="270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0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270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290">SUM(D538,D545,D552)</f>
        <v>0</v>
      </c>
      <c r="E537" s="45">
        <f t="shared" si="290"/>
        <v>0</v>
      </c>
      <c r="F537" s="45">
        <f t="shared" si="290"/>
        <v>0</v>
      </c>
      <c r="G537" s="45">
        <f t="shared" si="290"/>
        <v>0</v>
      </c>
      <c r="H537" s="46">
        <f t="shared" si="290"/>
        <v>0</v>
      </c>
      <c r="I537" s="13">
        <f t="shared" si="270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291">SUM(D542,D543,D544)</f>
        <v>0</v>
      </c>
      <c r="E538" s="45">
        <f t="shared" si="291"/>
        <v>0</v>
      </c>
      <c r="F538" s="45">
        <f t="shared" si="291"/>
        <v>0</v>
      </c>
      <c r="G538" s="45">
        <f t="shared" si="291"/>
        <v>0</v>
      </c>
      <c r="H538" s="46">
        <f t="shared" si="291"/>
        <v>0</v>
      </c>
      <c r="I538" s="13">
        <f t="shared" si="270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0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292">D542+D543+D544-D541</f>
        <v>0</v>
      </c>
      <c r="E540" s="45">
        <f t="shared" si="292"/>
        <v>0</v>
      </c>
      <c r="F540" s="45">
        <f t="shared" si="292"/>
        <v>0</v>
      </c>
      <c r="G540" s="45">
        <f t="shared" si="292"/>
        <v>0</v>
      </c>
      <c r="H540" s="46">
        <f t="shared" si="292"/>
        <v>0</v>
      </c>
      <c r="I540" s="71">
        <f t="shared" si="270"/>
        <v>0</v>
      </c>
    </row>
    <row r="541" spans="1:9" hidden="1" x14ac:dyDescent="0.2">
      <c r="A541" s="64" t="s">
        <v>50</v>
      </c>
      <c r="B541" s="65"/>
      <c r="C541" s="45">
        <f t="shared" ref="C541:H544" si="293">SUM(C594,C649,C703,C758)</f>
        <v>0</v>
      </c>
      <c r="D541" s="45">
        <f t="shared" si="293"/>
        <v>0</v>
      </c>
      <c r="E541" s="45">
        <f t="shared" si="293"/>
        <v>0</v>
      </c>
      <c r="F541" s="45">
        <f t="shared" si="293"/>
        <v>0</v>
      </c>
      <c r="G541" s="45">
        <f t="shared" si="293"/>
        <v>0</v>
      </c>
      <c r="H541" s="46">
        <f t="shared" si="293"/>
        <v>0</v>
      </c>
      <c r="I541" s="13">
        <f t="shared" si="270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293"/>
        <v>0</v>
      </c>
      <c r="D542" s="38">
        <f>SUM(D595,D650,D704,D759)</f>
        <v>0</v>
      </c>
      <c r="E542" s="38">
        <f t="shared" ref="E542:E544" si="294">C542+D542</f>
        <v>0</v>
      </c>
      <c r="F542" s="38">
        <f t="shared" si="293"/>
        <v>0</v>
      </c>
      <c r="G542" s="38">
        <f t="shared" si="293"/>
        <v>0</v>
      </c>
      <c r="H542" s="39">
        <f t="shared" si="293"/>
        <v>0</v>
      </c>
      <c r="I542" s="13">
        <f t="shared" si="270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293"/>
        <v>0</v>
      </c>
      <c r="D543" s="41">
        <f>SUM(D596,D651,D705,D760)</f>
        <v>0</v>
      </c>
      <c r="E543" s="41">
        <f t="shared" si="294"/>
        <v>0</v>
      </c>
      <c r="F543" s="41">
        <f t="shared" si="293"/>
        <v>0</v>
      </c>
      <c r="G543" s="41">
        <f t="shared" si="293"/>
        <v>0</v>
      </c>
      <c r="H543" s="42">
        <f t="shared" si="293"/>
        <v>0</v>
      </c>
      <c r="I543" s="71">
        <f t="shared" si="270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293"/>
        <v>0</v>
      </c>
      <c r="D544" s="38">
        <f>SUM(D597,D652,D706,D761)</f>
        <v>0</v>
      </c>
      <c r="E544" s="38">
        <f t="shared" si="294"/>
        <v>0</v>
      </c>
      <c r="F544" s="38">
        <f t="shared" si="293"/>
        <v>0</v>
      </c>
      <c r="G544" s="38">
        <f t="shared" si="293"/>
        <v>0</v>
      </c>
      <c r="H544" s="39">
        <f t="shared" si="293"/>
        <v>0</v>
      </c>
      <c r="I544" s="13">
        <f t="shared" si="270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5">SUM(D549,D550,D551)</f>
        <v>0</v>
      </c>
      <c r="E545" s="45">
        <f t="shared" si="295"/>
        <v>0</v>
      </c>
      <c r="F545" s="45">
        <f t="shared" si="295"/>
        <v>0</v>
      </c>
      <c r="G545" s="45">
        <f t="shared" si="295"/>
        <v>0</v>
      </c>
      <c r="H545" s="46">
        <f t="shared" si="295"/>
        <v>0</v>
      </c>
      <c r="I545" s="71">
        <f t="shared" si="270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0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296">D549+D550+D551-D548</f>
        <v>0</v>
      </c>
      <c r="E547" s="45">
        <f t="shared" si="296"/>
        <v>0</v>
      </c>
      <c r="F547" s="45">
        <f t="shared" si="296"/>
        <v>0</v>
      </c>
      <c r="G547" s="45">
        <f t="shared" si="296"/>
        <v>0</v>
      </c>
      <c r="H547" s="46">
        <f t="shared" si="296"/>
        <v>0</v>
      </c>
      <c r="I547" s="71">
        <f t="shared" si="270"/>
        <v>0</v>
      </c>
    </row>
    <row r="548" spans="1:9" s="3" customFormat="1" hidden="1" x14ac:dyDescent="0.2">
      <c r="A548" s="64" t="s">
        <v>50</v>
      </c>
      <c r="B548" s="65"/>
      <c r="C548" s="45">
        <f t="shared" ref="C548:H551" si="297">SUM(C601,C656,C710,C765)</f>
        <v>0</v>
      </c>
      <c r="D548" s="45">
        <f t="shared" si="297"/>
        <v>0</v>
      </c>
      <c r="E548" s="45">
        <f t="shared" si="297"/>
        <v>0</v>
      </c>
      <c r="F548" s="45">
        <f t="shared" si="297"/>
        <v>0</v>
      </c>
      <c r="G548" s="45">
        <f t="shared" si="297"/>
        <v>0</v>
      </c>
      <c r="H548" s="46">
        <f t="shared" si="297"/>
        <v>0</v>
      </c>
      <c r="I548" s="71">
        <f t="shared" si="270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297"/>
        <v>0</v>
      </c>
      <c r="D549" s="41">
        <f>SUM(D602,D657,D711,D766)</f>
        <v>0</v>
      </c>
      <c r="E549" s="41">
        <f t="shared" ref="E549:E551" si="298">C549+D549</f>
        <v>0</v>
      </c>
      <c r="F549" s="41">
        <f t="shared" si="297"/>
        <v>0</v>
      </c>
      <c r="G549" s="41">
        <f t="shared" si="297"/>
        <v>0</v>
      </c>
      <c r="H549" s="42">
        <f t="shared" si="297"/>
        <v>0</v>
      </c>
      <c r="I549" s="71">
        <f t="shared" si="270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297"/>
        <v>0</v>
      </c>
      <c r="D550" s="41">
        <f>SUM(D603,D658,D712,D767)</f>
        <v>0</v>
      </c>
      <c r="E550" s="41">
        <f t="shared" si="298"/>
        <v>0</v>
      </c>
      <c r="F550" s="41">
        <f t="shared" si="297"/>
        <v>0</v>
      </c>
      <c r="G550" s="41">
        <f t="shared" si="297"/>
        <v>0</v>
      </c>
      <c r="H550" s="42">
        <f t="shared" si="297"/>
        <v>0</v>
      </c>
      <c r="I550" s="71">
        <f t="shared" si="270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297"/>
        <v>0</v>
      </c>
      <c r="D551" s="41">
        <f>SUM(D604,D659,D713,D768)</f>
        <v>0</v>
      </c>
      <c r="E551" s="41">
        <f t="shared" si="298"/>
        <v>0</v>
      </c>
      <c r="F551" s="41">
        <f t="shared" si="297"/>
        <v>0</v>
      </c>
      <c r="G551" s="41">
        <f t="shared" si="297"/>
        <v>0</v>
      </c>
      <c r="H551" s="42">
        <f t="shared" si="297"/>
        <v>0</v>
      </c>
      <c r="I551" s="71">
        <f t="shared" si="270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299">SUM(D556,D557,D558)</f>
        <v>0</v>
      </c>
      <c r="E552" s="45">
        <f t="shared" si="299"/>
        <v>0</v>
      </c>
      <c r="F552" s="45">
        <f t="shared" si="299"/>
        <v>0</v>
      </c>
      <c r="G552" s="45">
        <f t="shared" si="299"/>
        <v>0</v>
      </c>
      <c r="H552" s="46">
        <f t="shared" si="299"/>
        <v>0</v>
      </c>
      <c r="I552" s="71">
        <f t="shared" si="270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0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00">D556+D557+D558-D555</f>
        <v>0</v>
      </c>
      <c r="E554" s="45">
        <f t="shared" si="300"/>
        <v>0</v>
      </c>
      <c r="F554" s="45">
        <f t="shared" si="300"/>
        <v>0</v>
      </c>
      <c r="G554" s="45">
        <f t="shared" si="300"/>
        <v>0</v>
      </c>
      <c r="H554" s="46">
        <f t="shared" si="300"/>
        <v>0</v>
      </c>
      <c r="I554" s="71">
        <f t="shared" si="270"/>
        <v>0</v>
      </c>
    </row>
    <row r="555" spans="1:9" s="3" customFormat="1" hidden="1" x14ac:dyDescent="0.2">
      <c r="A555" s="64" t="s">
        <v>50</v>
      </c>
      <c r="B555" s="65"/>
      <c r="C555" s="45">
        <f t="shared" ref="C555:H558" si="301">SUM(C608,C663,C717,C772)</f>
        <v>0</v>
      </c>
      <c r="D555" s="45">
        <f t="shared" si="301"/>
        <v>0</v>
      </c>
      <c r="E555" s="45">
        <f t="shared" si="301"/>
        <v>0</v>
      </c>
      <c r="F555" s="45">
        <f t="shared" si="301"/>
        <v>0</v>
      </c>
      <c r="G555" s="45">
        <f t="shared" si="301"/>
        <v>0</v>
      </c>
      <c r="H555" s="46">
        <f t="shared" si="301"/>
        <v>0</v>
      </c>
      <c r="I555" s="71">
        <f t="shared" si="270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01"/>
        <v>0</v>
      </c>
      <c r="D556" s="41">
        <f>SUM(D609,D664,D718,D773)</f>
        <v>0</v>
      </c>
      <c r="E556" s="41">
        <f t="shared" ref="E556:E558" si="302">C556+D556</f>
        <v>0</v>
      </c>
      <c r="F556" s="41">
        <f t="shared" si="301"/>
        <v>0</v>
      </c>
      <c r="G556" s="41">
        <f t="shared" si="301"/>
        <v>0</v>
      </c>
      <c r="H556" s="42">
        <f t="shared" si="301"/>
        <v>0</v>
      </c>
      <c r="I556" s="71">
        <f t="shared" ref="I556:I625" si="303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01"/>
        <v>0</v>
      </c>
      <c r="D557" s="41">
        <f>SUM(D610,D665,D719,D774)</f>
        <v>0</v>
      </c>
      <c r="E557" s="41">
        <f t="shared" si="302"/>
        <v>0</v>
      </c>
      <c r="F557" s="41">
        <f t="shared" si="301"/>
        <v>0</v>
      </c>
      <c r="G557" s="41">
        <f t="shared" si="301"/>
        <v>0</v>
      </c>
      <c r="H557" s="42">
        <f t="shared" si="301"/>
        <v>0</v>
      </c>
      <c r="I557" s="71">
        <f t="shared" si="303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01"/>
        <v>0</v>
      </c>
      <c r="D558" s="41">
        <f>SUM(D611,D666,D720,D775)</f>
        <v>0</v>
      </c>
      <c r="E558" s="41">
        <f t="shared" si="302"/>
        <v>0</v>
      </c>
      <c r="F558" s="41">
        <f t="shared" si="301"/>
        <v>0</v>
      </c>
      <c r="G558" s="41">
        <f t="shared" si="301"/>
        <v>0</v>
      </c>
      <c r="H558" s="42">
        <f t="shared" si="301"/>
        <v>0</v>
      </c>
      <c r="I558" s="71">
        <f t="shared" si="303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04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05">SUM(D561)</f>
        <v>0</v>
      </c>
      <c r="E560" s="45">
        <f t="shared" si="305"/>
        <v>0</v>
      </c>
      <c r="F560" s="45">
        <f t="shared" si="305"/>
        <v>0</v>
      </c>
      <c r="G560" s="45">
        <f t="shared" si="305"/>
        <v>0</v>
      </c>
      <c r="H560" s="46">
        <f t="shared" si="305"/>
        <v>0</v>
      </c>
      <c r="I560" s="71">
        <f t="shared" ref="I560:I561" si="306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6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03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3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03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3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3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09">C567+D567</f>
        <v>0</v>
      </c>
      <c r="F567" s="41"/>
      <c r="G567" s="41"/>
      <c r="H567" s="42"/>
      <c r="I567" s="71">
        <f t="shared" si="303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3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3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3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12"/>
        <v>0</v>
      </c>
      <c r="F571" s="41"/>
      <c r="G571" s="41"/>
      <c r="H571" s="42"/>
      <c r="I571" s="71">
        <f t="shared" si="303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12"/>
        <v>0</v>
      </c>
      <c r="F572" s="38"/>
      <c r="G572" s="38"/>
      <c r="H572" s="39"/>
      <c r="I572" s="13">
        <f t="shared" si="303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3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3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3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3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3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3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3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3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3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3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3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3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3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3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3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3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03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3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3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3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3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18">C594+D594</f>
        <v>0</v>
      </c>
      <c r="F594" s="45"/>
      <c r="G594" s="45"/>
      <c r="H594" s="46"/>
      <c r="I594" s="13">
        <f t="shared" si="303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18"/>
        <v>0</v>
      </c>
      <c r="F595" s="38"/>
      <c r="G595" s="38"/>
      <c r="H595" s="39"/>
      <c r="I595" s="13">
        <f t="shared" si="303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18"/>
        <v>0</v>
      </c>
      <c r="F596" s="41"/>
      <c r="G596" s="41"/>
      <c r="H596" s="42"/>
      <c r="I596" s="71">
        <f t="shared" si="303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18"/>
        <v>0</v>
      </c>
      <c r="F597" s="38"/>
      <c r="G597" s="38"/>
      <c r="H597" s="39"/>
      <c r="I597" s="13">
        <f t="shared" si="303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3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3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3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21">C601+D601</f>
        <v>0</v>
      </c>
      <c r="F601" s="45"/>
      <c r="G601" s="45"/>
      <c r="H601" s="46"/>
      <c r="I601" s="71">
        <f t="shared" si="303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21"/>
        <v>0</v>
      </c>
      <c r="F602" s="41"/>
      <c r="G602" s="41"/>
      <c r="H602" s="42"/>
      <c r="I602" s="71">
        <f t="shared" si="303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21"/>
        <v>0</v>
      </c>
      <c r="F603" s="41"/>
      <c r="G603" s="41"/>
      <c r="H603" s="42"/>
      <c r="I603" s="71">
        <f t="shared" si="303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21"/>
        <v>0</v>
      </c>
      <c r="F604" s="41"/>
      <c r="G604" s="41"/>
      <c r="H604" s="42"/>
      <c r="I604" s="71">
        <f t="shared" si="303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3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3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3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24">C608+D608</f>
        <v>0</v>
      </c>
      <c r="F608" s="45"/>
      <c r="G608" s="45"/>
      <c r="H608" s="46"/>
      <c r="I608" s="71">
        <f t="shared" si="303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24"/>
        <v>0</v>
      </c>
      <c r="F609" s="41"/>
      <c r="G609" s="41"/>
      <c r="H609" s="42"/>
      <c r="I609" s="71">
        <f t="shared" si="303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24"/>
        <v>0</v>
      </c>
      <c r="F610" s="41"/>
      <c r="G610" s="41"/>
      <c r="H610" s="42"/>
      <c r="I610" s="71">
        <f t="shared" si="303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24"/>
        <v>0</v>
      </c>
      <c r="F611" s="41"/>
      <c r="G611" s="41"/>
      <c r="H611" s="42"/>
      <c r="I611" s="71">
        <f t="shared" si="303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03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3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3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03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3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03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3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03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3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3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3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3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3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si="329"/>
        <v>0</v>
      </c>
      <c r="F625" s="41"/>
      <c r="G625" s="41"/>
      <c r="H625" s="42"/>
      <c r="I625" s="71">
        <f t="shared" si="303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idden="1" x14ac:dyDescent="0.2">
      <c r="A783" s="81"/>
      <c r="B783" s="82"/>
      <c r="C783" s="83"/>
      <c r="D783" s="83"/>
      <c r="E783" s="83"/>
      <c r="F783" s="83"/>
      <c r="G783" s="83"/>
      <c r="H783" s="84"/>
      <c r="I783" s="71">
        <f t="shared" si="396"/>
        <v>0</v>
      </c>
    </row>
    <row r="784" spans="1:9" s="2" customFormat="1" ht="13.5" thickBot="1" x14ac:dyDescent="0.25">
      <c r="A784" s="143" t="s">
        <v>101</v>
      </c>
      <c r="B784" s="144" t="s">
        <v>102</v>
      </c>
      <c r="C784" s="145">
        <f>C817</f>
        <v>4012</v>
      </c>
      <c r="D784" s="145">
        <f t="shared" ref="D784:H784" si="405">D817</f>
        <v>0</v>
      </c>
      <c r="E784" s="145">
        <f t="shared" si="405"/>
        <v>4012</v>
      </c>
      <c r="F784" s="145">
        <f t="shared" si="405"/>
        <v>0</v>
      </c>
      <c r="G784" s="145">
        <f t="shared" si="405"/>
        <v>0</v>
      </c>
      <c r="H784" s="146">
        <f t="shared" si="405"/>
        <v>0</v>
      </c>
      <c r="I784" s="13">
        <f t="shared" si="396"/>
        <v>4012</v>
      </c>
    </row>
    <row r="785" spans="1:9" hidden="1" x14ac:dyDescent="0.2">
      <c r="A785" s="139" t="s">
        <v>76</v>
      </c>
      <c r="B785" s="140"/>
      <c r="C785" s="91">
        <f>SUM(C786,C789,C815,C812)</f>
        <v>4012</v>
      </c>
      <c r="D785" s="91">
        <f>SUM(D786,D789,D815,D812)</f>
        <v>0</v>
      </c>
      <c r="E785" s="91">
        <f t="shared" ref="E785:H785" si="406">SUM(E786,E789,E815,E812)</f>
        <v>4012</v>
      </c>
      <c r="F785" s="91">
        <f t="shared" si="406"/>
        <v>0</v>
      </c>
      <c r="G785" s="91">
        <f t="shared" si="406"/>
        <v>0</v>
      </c>
      <c r="H785" s="92">
        <f t="shared" si="406"/>
        <v>0</v>
      </c>
      <c r="I785" s="13"/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5.5" hidden="1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10">SUM(D790,D797,D804)</f>
        <v>0</v>
      </c>
      <c r="E789" s="45">
        <f t="shared" si="410"/>
        <v>4012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/>
    </row>
    <row r="790" spans="1:9" ht="25.5" hidden="1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11">SUM(D794,D795,D796)</f>
        <v>0</v>
      </c>
      <c r="E790" s="45">
        <f t="shared" si="411"/>
        <v>4012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/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">
      <c r="A792" s="64" t="s">
        <v>49</v>
      </c>
      <c r="B792" s="65"/>
      <c r="C792" s="45">
        <f>C794+C795+C796-C793</f>
        <v>3.5</v>
      </c>
      <c r="D792" s="45">
        <f t="shared" ref="D792:H792" si="412">D794+D795+D796-D793</f>
        <v>0</v>
      </c>
      <c r="E792" s="45">
        <f t="shared" si="412"/>
        <v>3.5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/>
    </row>
    <row r="793" spans="1:9" hidden="1" x14ac:dyDescent="0.2">
      <c r="A793" s="64" t="s">
        <v>50</v>
      </c>
      <c r="B793" s="65"/>
      <c r="C793" s="45">
        <f t="shared" ref="C793:E796" si="413">C846</f>
        <v>4008.5</v>
      </c>
      <c r="D793" s="45">
        <f t="shared" si="413"/>
        <v>0</v>
      </c>
      <c r="E793" s="45">
        <f t="shared" si="413"/>
        <v>4008.5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/>
    </row>
    <row r="794" spans="1:9" hidden="1" x14ac:dyDescent="0.2">
      <c r="A794" s="36" t="s">
        <v>51</v>
      </c>
      <c r="B794" s="136" t="s">
        <v>52</v>
      </c>
      <c r="C794" s="38">
        <f t="shared" si="413"/>
        <v>3368.49</v>
      </c>
      <c r="D794" s="38">
        <f t="shared" si="413"/>
        <v>0</v>
      </c>
      <c r="E794" s="38">
        <f t="shared" ref="E794:E796" si="415">C794+D794</f>
        <v>3368.49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/>
    </row>
    <row r="795" spans="1:9" s="3" customFormat="1" hidden="1" x14ac:dyDescent="0.2">
      <c r="A795" s="36" t="s">
        <v>18</v>
      </c>
      <c r="B795" s="136" t="s">
        <v>53</v>
      </c>
      <c r="C795" s="41">
        <f t="shared" si="413"/>
        <v>3.5</v>
      </c>
      <c r="D795" s="41">
        <f t="shared" si="413"/>
        <v>0</v>
      </c>
      <c r="E795" s="41">
        <f t="shared" si="415"/>
        <v>3.5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/>
    </row>
    <row r="796" spans="1:9" hidden="1" x14ac:dyDescent="0.2">
      <c r="A796" s="36" t="s">
        <v>20</v>
      </c>
      <c r="B796" s="137" t="s">
        <v>54</v>
      </c>
      <c r="C796" s="38">
        <f t="shared" si="413"/>
        <v>640.01000000000022</v>
      </c>
      <c r="D796" s="38">
        <f>D849</f>
        <v>0</v>
      </c>
      <c r="E796" s="38">
        <f t="shared" si="415"/>
        <v>640.01000000000022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/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">
      <c r="A800" s="64" t="s">
        <v>50</v>
      </c>
      <c r="B800" s="65"/>
      <c r="C800" s="45">
        <f t="shared" ref="C800:H803" si="419">C853</f>
        <v>0</v>
      </c>
      <c r="D800" s="45">
        <f t="shared" si="419"/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19"/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19"/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19"/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">
      <c r="A807" s="64" t="s">
        <v>50</v>
      </c>
      <c r="B807" s="65"/>
      <c r="C807" s="45">
        <f t="shared" ref="C807:H810" si="423">C860</f>
        <v>0</v>
      </c>
      <c r="D807" s="45">
        <f t="shared" si="423"/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23"/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23"/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23"/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30">D818</f>
        <v>0</v>
      </c>
      <c r="E817" s="87">
        <f t="shared" si="430"/>
        <v>4012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31">SUM(D819,D820,D821,D825)</f>
        <v>0</v>
      </c>
      <c r="E818" s="95">
        <f t="shared" si="431"/>
        <v>4012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9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32"/>
        <v>4008.5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si="432"/>
        <v>3368.49</v>
      </c>
      <c r="F822" s="38"/>
      <c r="G822" s="38"/>
      <c r="H822" s="39"/>
      <c r="I822" s="13">
        <f t="shared" si="409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32"/>
        <v>640.01000000000022</v>
      </c>
      <c r="F824" s="41"/>
      <c r="G824" s="41"/>
      <c r="H824" s="42"/>
      <c r="I824" s="71">
        <f t="shared" si="409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41">SUM(E839,E842,E868,E865)</f>
        <v>4012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43">SUM(D843,D850,D857)</f>
        <v>0</v>
      </c>
      <c r="E842" s="45">
        <f t="shared" si="443"/>
        <v>4012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H843" si="444">SUM(D847,D848,D849)</f>
        <v>0</v>
      </c>
      <c r="E843" s="45">
        <f t="shared" si="444"/>
        <v>4012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45">D847+D848+D849-D846</f>
        <v>0</v>
      </c>
      <c r="E845" s="45">
        <f t="shared" si="445"/>
        <v>3.5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46">C846+D846</f>
        <v>4008.5</v>
      </c>
      <c r="F846" s="45"/>
      <c r="G846" s="45"/>
      <c r="H846" s="46"/>
      <c r="I846" s="13">
        <f t="shared" si="409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46"/>
        <v>3368.49</v>
      </c>
      <c r="F847" s="38"/>
      <c r="G847" s="38"/>
      <c r="H847" s="39"/>
      <c r="I847" s="13">
        <f t="shared" si="409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46"/>
        <v>3.5</v>
      </c>
      <c r="F848" s="41"/>
      <c r="G848" s="41"/>
      <c r="H848" s="42"/>
      <c r="I848" s="71">
        <f t="shared" si="409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46"/>
        <v>640.01000000000022</v>
      </c>
      <c r="F849" s="38"/>
      <c r="G849" s="38"/>
      <c r="H849" s="39"/>
      <c r="I849" s="13">
        <f t="shared" si="409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">
      <c r="A881" s="64" t="s">
        <v>50</v>
      </c>
      <c r="B881" s="65"/>
      <c r="C881" s="45">
        <f t="shared" ref="C881:H884" si="463">SUM(C934,C989,C1043,C1098)</f>
        <v>0</v>
      </c>
      <c r="D881" s="45">
        <f t="shared" si="463"/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463"/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463"/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463"/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">
      <c r="A888" s="64" t="s">
        <v>50</v>
      </c>
      <c r="B888" s="65"/>
      <c r="C888" s="45">
        <f t="shared" ref="C888:H891" si="467">SUM(C941,C996,C1050,C1105)</f>
        <v>0</v>
      </c>
      <c r="D888" s="45">
        <f t="shared" si="467"/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467"/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467"/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467"/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">
      <c r="A895" s="64" t="s">
        <v>50</v>
      </c>
      <c r="B895" s="65"/>
      <c r="C895" s="45">
        <f t="shared" ref="C895:H898" si="471">SUM(C948,C1003,C1057,C1112)</f>
        <v>0</v>
      </c>
      <c r="D895" s="45">
        <f t="shared" si="471"/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471"/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471"/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471"/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ref="I900:I901" si="474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74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si="480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480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480"/>
        <v>0</v>
      </c>
      <c r="F912" s="41"/>
      <c r="G912" s="41"/>
      <c r="H912" s="42"/>
      <c r="I912" s="71">
        <f t="shared" si="45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484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484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486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486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488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5" hidden="1" thickBot="1" x14ac:dyDescent="0.25">
      <c r="A1122" s="123" t="s">
        <v>73</v>
      </c>
      <c r="B1122" s="124"/>
      <c r="C1122" s="125">
        <f>C1069-C1090</f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DIRECTOR EXECUTIV,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Balogh Arnold István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>ŞEF SERVICIU,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>Sorana Czumbil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12.086,10"/>
        <filter val="14.382,40"/>
        <filter val="14.821,70"/>
        <filter val="15.718,59"/>
        <filter val="183,14"/>
        <filter val="19,40"/>
        <filter val="19.239,10"/>
        <filter val="19.258,50"/>
        <filter val="19.441,64"/>
        <filter val="2.296,30"/>
        <filter val="2.986,51"/>
        <filter val="204,20"/>
        <filter val="22,90"/>
        <filter val="23.673,74"/>
        <filter val="23.696,64"/>
        <filter val="243,00"/>
        <filter val="27.909,79"/>
        <filter val="3,50"/>
        <filter val="3.368,49"/>
        <filter val="33.212,60"/>
        <filter val="38,80"/>
        <filter val="38.518,34"/>
        <filter val="4.008,50"/>
        <filter val="4.012,00"/>
        <filter val="4.876,10"/>
        <filter val="4.991,54"/>
        <filter val="5.062,74"/>
        <filter val="5.302,81"/>
        <filter val="640,01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opLeftCell="A12" zoomScale="80" zoomScaleNormal="80" workbookViewId="0">
      <selection activeCell="F105" sqref="F105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51"/>
      <c r="B9" s="153"/>
      <c r="C9" s="155" t="s">
        <v>7</v>
      </c>
      <c r="D9" s="155" t="s">
        <v>8</v>
      </c>
      <c r="E9" s="155" t="s">
        <v>7</v>
      </c>
      <c r="F9" s="157" t="s">
        <v>9</v>
      </c>
      <c r="G9" s="157"/>
      <c r="H9" s="158"/>
      <c r="J9" s="69" t="e">
        <f>#REF!+#REF!+J40</f>
        <v>#REF!</v>
      </c>
    </row>
    <row r="10" spans="1:11" x14ac:dyDescent="0.2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11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">
      <c r="A15" s="36" t="s">
        <v>12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">
      <c r="A18" s="47" t="s">
        <v>16</v>
      </c>
      <c r="B18" s="37" t="s">
        <v>17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">
      <c r="A19" s="47" t="s">
        <v>18</v>
      </c>
      <c r="B19" s="37" t="s">
        <v>19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">
      <c r="A20" s="47" t="s">
        <v>20</v>
      </c>
      <c r="B20" s="37" t="s">
        <v>21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5.5" x14ac:dyDescent="0.2">
      <c r="A21" s="43" t="s">
        <v>22</v>
      </c>
      <c r="B21" s="44" t="s">
        <v>23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">
      <c r="A22" s="48" t="s">
        <v>24</v>
      </c>
      <c r="B22" s="49" t="s">
        <v>25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">
      <c r="A23" s="50" t="s">
        <v>26</v>
      </c>
      <c r="B23" s="51" t="s">
        <v>27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">
      <c r="A24" s="50" t="s">
        <v>28</v>
      </c>
      <c r="B24" s="52" t="s">
        <v>29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">
      <c r="A25" s="50" t="s">
        <v>30</v>
      </c>
      <c r="B25" s="52" t="s">
        <v>31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">
      <c r="A26" s="48" t="s">
        <v>32</v>
      </c>
      <c r="B26" s="53" t="s">
        <v>33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">
      <c r="A27" s="50" t="s">
        <v>26</v>
      </c>
      <c r="B27" s="52" t="s">
        <v>34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">
      <c r="A28" s="50" t="s">
        <v>28</v>
      </c>
      <c r="B28" s="52" t="s">
        <v>35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">
      <c r="A29" s="50" t="s">
        <v>30</v>
      </c>
      <c r="B29" s="52" t="s">
        <v>36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">
      <c r="A30" s="48" t="s">
        <v>37</v>
      </c>
      <c r="B30" s="53" t="s">
        <v>38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">
      <c r="A31" s="50" t="s">
        <v>26</v>
      </c>
      <c r="B31" s="52" t="s">
        <v>39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">
      <c r="A32" s="50" t="s">
        <v>28</v>
      </c>
      <c r="B32" s="52" t="s">
        <v>40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">
      <c r="A33" s="50" t="s">
        <v>30</v>
      </c>
      <c r="B33" s="52" t="s">
        <v>41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42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">
      <c r="A36" s="60" t="s">
        <v>43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5.5" x14ac:dyDescent="0.2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49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">
      <c r="A43" s="64" t="s">
        <v>50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">
      <c r="A44" s="36" t="s">
        <v>51</v>
      </c>
      <c r="B44" s="136" t="s">
        <v>52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">
      <c r="A45" s="36" t="s">
        <v>18</v>
      </c>
      <c r="B45" s="136" t="s">
        <v>53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">
      <c r="A46" s="36" t="s">
        <v>20</v>
      </c>
      <c r="B46" s="137" t="s">
        <v>54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">
      <c r="A47" s="60" t="s">
        <v>55</v>
      </c>
      <c r="B47" s="61" t="s">
        <v>56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49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">
      <c r="A50" s="64" t="s">
        <v>50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57</v>
      </c>
      <c r="B51" s="137" t="s">
        <v>58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">
      <c r="A52" s="36" t="s">
        <v>59</v>
      </c>
      <c r="B52" s="137" t="s">
        <v>60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">
      <c r="A53" s="36" t="s">
        <v>61</v>
      </c>
      <c r="B53" s="137" t="s">
        <v>62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">
      <c r="A54" s="60" t="s">
        <v>63</v>
      </c>
      <c r="B54" s="67" t="s">
        <v>64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49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">
      <c r="A57" s="64" t="s">
        <v>50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57</v>
      </c>
      <c r="B58" s="137" t="s">
        <v>65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">
      <c r="A59" s="36" t="s">
        <v>59</v>
      </c>
      <c r="B59" s="137" t="s">
        <v>66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">
      <c r="A60" s="36" t="s">
        <v>61</v>
      </c>
      <c r="B60" s="137" t="s">
        <v>67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68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">
      <c r="A67" s="48" t="s">
        <v>73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">
      <c r="A69" s="54" t="s">
        <v>48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">
      <c r="A70" s="56" t="s">
        <v>74</v>
      </c>
      <c r="B70" s="57" t="s">
        <v>75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">
      <c r="A71" s="75" t="s">
        <v>76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">
      <c r="A72" s="60" t="s">
        <v>43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5.5" x14ac:dyDescent="0.2">
      <c r="A75" s="135" t="s">
        <v>46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5.5" x14ac:dyDescent="0.2">
      <c r="A76" s="60" t="s">
        <v>47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">
      <c r="A78" s="64" t="s">
        <v>49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">
      <c r="A79" s="64" t="s">
        <v>50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">
      <c r="A80" s="36" t="s">
        <v>51</v>
      </c>
      <c r="B80" s="136" t="s">
        <v>52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">
      <c r="A81" s="36" t="s">
        <v>18</v>
      </c>
      <c r="B81" s="136" t="s">
        <v>53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">
      <c r="A82" s="36" t="s">
        <v>20</v>
      </c>
      <c r="B82" s="137" t="s">
        <v>54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">
      <c r="A83" s="60" t="s">
        <v>55</v>
      </c>
      <c r="B83" s="61" t="s">
        <v>56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49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">
      <c r="A86" s="64" t="s">
        <v>50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">
      <c r="A87" s="36" t="s">
        <v>57</v>
      </c>
      <c r="B87" s="137" t="s">
        <v>58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">
      <c r="A88" s="36" t="s">
        <v>59</v>
      </c>
      <c r="B88" s="137" t="s">
        <v>60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">
      <c r="A89" s="36" t="s">
        <v>61</v>
      </c>
      <c r="B89" s="137" t="s">
        <v>62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">
      <c r="A90" s="60" t="s">
        <v>63</v>
      </c>
      <c r="B90" s="67" t="s">
        <v>64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">
      <c r="A92" s="64" t="s">
        <v>49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">
      <c r="A93" s="64" t="s">
        <v>50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">
      <c r="A94" s="36" t="s">
        <v>57</v>
      </c>
      <c r="B94" s="137" t="s">
        <v>65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">
      <c r="A95" s="36" t="s">
        <v>59</v>
      </c>
      <c r="B95" s="137" t="s">
        <v>66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">
      <c r="A96" s="36" t="s">
        <v>61</v>
      </c>
      <c r="B96" s="137" t="s">
        <v>67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">
      <c r="A98" s="79" t="s">
        <v>68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">
      <c r="A101" s="48" t="s">
        <v>71</v>
      </c>
      <c r="B101" s="67" t="s">
        <v>72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5.5" x14ac:dyDescent="0.2">
      <c r="A103" s="85" t="s">
        <v>77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">
      <c r="A104" s="89" t="s">
        <v>78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">
      <c r="A105" s="36" t="s">
        <v>12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">
      <c r="A106" s="36" t="s">
        <v>13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">
      <c r="A108" s="47" t="s">
        <v>16</v>
      </c>
      <c r="B108" s="37" t="s">
        <v>17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">
      <c r="A109" s="47" t="s">
        <v>18</v>
      </c>
      <c r="B109" s="37" t="s">
        <v>19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">
      <c r="A110" s="47" t="s">
        <v>20</v>
      </c>
      <c r="B110" s="37" t="s">
        <v>21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5.5" hidden="1" x14ac:dyDescent="0.2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">
      <c r="A112" s="48" t="s">
        <v>24</v>
      </c>
      <c r="B112" s="49" t="s">
        <v>25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">
      <c r="A113" s="50" t="s">
        <v>26</v>
      </c>
      <c r="B113" s="51" t="s">
        <v>27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">
      <c r="A114" s="50" t="s">
        <v>28</v>
      </c>
      <c r="B114" s="52" t="s">
        <v>29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">
      <c r="A115" s="50" t="s">
        <v>30</v>
      </c>
      <c r="B115" s="52" t="s">
        <v>31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">
      <c r="A116" s="48" t="s">
        <v>32</v>
      </c>
      <c r="B116" s="53" t="s">
        <v>33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">
      <c r="A117" s="50" t="s">
        <v>26</v>
      </c>
      <c r="B117" s="52" t="s">
        <v>34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">
      <c r="A118" s="50" t="s">
        <v>28</v>
      </c>
      <c r="B118" s="52" t="s">
        <v>35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">
      <c r="A119" s="50" t="s">
        <v>30</v>
      </c>
      <c r="B119" s="52" t="s">
        <v>36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">
      <c r="A120" s="48" t="s">
        <v>37</v>
      </c>
      <c r="B120" s="53" t="s">
        <v>38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">
      <c r="A121" s="50" t="s">
        <v>26</v>
      </c>
      <c r="B121" s="52" t="s">
        <v>39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">
      <c r="A122" s="50" t="s">
        <v>28</v>
      </c>
      <c r="B122" s="52" t="s">
        <v>40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">
      <c r="A123" s="50" t="s">
        <v>30</v>
      </c>
      <c r="B123" s="52" t="s">
        <v>41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">
      <c r="A124" s="93" t="s">
        <v>76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">
      <c r="A125" s="60" t="s">
        <v>43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5.5" x14ac:dyDescent="0.2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5.5" x14ac:dyDescent="0.2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">
      <c r="A131" s="64" t="s">
        <v>49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">
      <c r="A132" s="64" t="s">
        <v>50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">
      <c r="A133" s="36" t="s">
        <v>51</v>
      </c>
      <c r="B133" s="136" t="s">
        <v>52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">
      <c r="A134" s="36" t="s">
        <v>18</v>
      </c>
      <c r="B134" s="136" t="s">
        <v>53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">
      <c r="A135" s="36" t="s">
        <v>20</v>
      </c>
      <c r="B135" s="137" t="s">
        <v>54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">
      <c r="A138" s="64" t="s">
        <v>49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">
      <c r="A139" s="64" t="s">
        <v>50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">
      <c r="A140" s="36" t="s">
        <v>57</v>
      </c>
      <c r="B140" s="137" t="s">
        <v>58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">
      <c r="A141" s="36" t="s">
        <v>59</v>
      </c>
      <c r="B141" s="137" t="s">
        <v>60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">
      <c r="A142" s="36" t="s">
        <v>61</v>
      </c>
      <c r="B142" s="137" t="s">
        <v>62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">
      <c r="A145" s="64" t="s">
        <v>49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">
      <c r="A147" s="36" t="s">
        <v>57</v>
      </c>
      <c r="B147" s="137" t="s">
        <v>65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">
      <c r="A148" s="36" t="s">
        <v>59</v>
      </c>
      <c r="B148" s="137" t="s">
        <v>66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">
      <c r="A149" s="36" t="s">
        <v>61</v>
      </c>
      <c r="B149" s="137" t="s">
        <v>67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">
      <c r="A151" s="60" t="s">
        <v>68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">
      <c r="A156" s="48" t="s">
        <v>73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">
      <c r="A158" s="56" t="s">
        <v>80</v>
      </c>
      <c r="B158" s="57" t="s">
        <v>81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">
      <c r="A159" s="75" t="s">
        <v>76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">
      <c r="A160" s="60" t="s">
        <v>43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5.5" x14ac:dyDescent="0.2">
      <c r="A163" s="135" t="s">
        <v>46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5.5" x14ac:dyDescent="0.2">
      <c r="A164" s="60" t="s">
        <v>47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">
      <c r="A166" s="64" t="s">
        <v>49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">
      <c r="A167" s="64" t="s">
        <v>50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">
      <c r="A168" s="36" t="s">
        <v>51</v>
      </c>
      <c r="B168" s="136" t="s">
        <v>52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">
      <c r="A169" s="36" t="s">
        <v>18</v>
      </c>
      <c r="B169" s="136" t="s">
        <v>53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">
      <c r="A170" s="36" t="s">
        <v>20</v>
      </c>
      <c r="B170" s="137" t="s">
        <v>54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">
      <c r="A173" s="64" t="s">
        <v>49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">
      <c r="A174" s="64" t="s">
        <v>50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">
      <c r="A175" s="36" t="s">
        <v>57</v>
      </c>
      <c r="B175" s="137" t="s">
        <v>58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">
      <c r="A176" s="36" t="s">
        <v>59</v>
      </c>
      <c r="B176" s="137" t="s">
        <v>60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">
      <c r="A177" s="36" t="s">
        <v>61</v>
      </c>
      <c r="B177" s="137" t="s">
        <v>62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">
      <c r="A180" s="64" t="s">
        <v>49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">
      <c r="A181" s="64" t="s">
        <v>50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">
      <c r="A182" s="36" t="s">
        <v>57</v>
      </c>
      <c r="B182" s="137" t="s">
        <v>65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">
      <c r="A183" s="36" t="s">
        <v>59</v>
      </c>
      <c r="B183" s="137" t="s">
        <v>66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">
      <c r="A184" s="36" t="s">
        <v>61</v>
      </c>
      <c r="B184" s="137" t="s">
        <v>67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">
      <c r="A186" s="79" t="s">
        <v>68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">
      <c r="A189" s="48" t="s">
        <v>71</v>
      </c>
      <c r="B189" s="67" t="s">
        <v>72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8.25" x14ac:dyDescent="0.2">
      <c r="A191" s="85" t="s">
        <v>82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">
      <c r="A192" s="89" t="s">
        <v>78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">
      <c r="A194" s="36" t="s">
        <v>13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">
      <c r="A196" s="47" t="s">
        <v>16</v>
      </c>
      <c r="B196" s="37" t="s">
        <v>17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">
      <c r="A197" s="47" t="s">
        <v>18</v>
      </c>
      <c r="B197" s="37" t="s">
        <v>19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">
      <c r="A198" s="47" t="s">
        <v>20</v>
      </c>
      <c r="B198" s="37" t="s">
        <v>21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5.5" x14ac:dyDescent="0.2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">
      <c r="A202" s="50" t="s">
        <v>28</v>
      </c>
      <c r="B202" s="52" t="s">
        <v>29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">
      <c r="A204" s="48" t="s">
        <v>32</v>
      </c>
      <c r="B204" s="53" t="s">
        <v>33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">
      <c r="A205" s="50" t="s">
        <v>26</v>
      </c>
      <c r="B205" s="52" t="s">
        <v>34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">
      <c r="A206" s="50" t="s">
        <v>28</v>
      </c>
      <c r="B206" s="52" t="s">
        <v>35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">
      <c r="A207" s="50" t="s">
        <v>30</v>
      </c>
      <c r="B207" s="52" t="s">
        <v>36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">
      <c r="A208" s="48" t="s">
        <v>37</v>
      </c>
      <c r="B208" s="53" t="s">
        <v>38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">
      <c r="A209" s="50" t="s">
        <v>26</v>
      </c>
      <c r="B209" s="52" t="s">
        <v>39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">
      <c r="A210" s="50" t="s">
        <v>28</v>
      </c>
      <c r="B210" s="52" t="s">
        <v>40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">
      <c r="A211" s="50" t="s">
        <v>30</v>
      </c>
      <c r="B211" s="52" t="s">
        <v>41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">
      <c r="A213" s="60" t="s">
        <v>43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5.5" x14ac:dyDescent="0.2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5.5" x14ac:dyDescent="0.2">
      <c r="A217" s="60" t="s">
        <v>47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">
      <c r="A219" s="64" t="s">
        <v>49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">
      <c r="A220" s="64" t="s">
        <v>50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">
      <c r="A222" s="36" t="s">
        <v>18</v>
      </c>
      <c r="B222" s="136" t="s">
        <v>53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">
      <c r="A226" s="64" t="s">
        <v>49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">
      <c r="A227" s="64" t="s">
        <v>50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">
      <c r="A228" s="36" t="s">
        <v>57</v>
      </c>
      <c r="B228" s="137" t="s">
        <v>58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">
      <c r="A229" s="36" t="s">
        <v>59</v>
      </c>
      <c r="B229" s="137" t="s">
        <v>60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">
      <c r="A230" s="36" t="s">
        <v>61</v>
      </c>
      <c r="B230" s="137" t="s">
        <v>62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">
      <c r="A233" s="64" t="s">
        <v>49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">
      <c r="A235" s="36" t="s">
        <v>57</v>
      </c>
      <c r="B235" s="137" t="s">
        <v>65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">
      <c r="A236" s="36" t="s">
        <v>59</v>
      </c>
      <c r="B236" s="137" t="s">
        <v>66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">
      <c r="A237" s="36" t="s">
        <v>61</v>
      </c>
      <c r="B237" s="137" t="s">
        <v>67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">
      <c r="A239" s="60" t="s">
        <v>68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">
      <c r="A244" s="48" t="s">
        <v>73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">
      <c r="A246" s="56" t="s">
        <v>83</v>
      </c>
      <c r="B246" s="57" t="s">
        <v>84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">
      <c r="A247" s="75" t="s">
        <v>76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">
      <c r="A248" s="60" t="s">
        <v>43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5.5" x14ac:dyDescent="0.2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5.5" x14ac:dyDescent="0.2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">
      <c r="A254" s="64" t="s">
        <v>49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">
      <c r="A255" s="64" t="s">
        <v>50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">
      <c r="A256" s="36" t="s">
        <v>51</v>
      </c>
      <c r="B256" s="136" t="s">
        <v>52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">
      <c r="A257" s="36" t="s">
        <v>18</v>
      </c>
      <c r="B257" s="136" t="s">
        <v>53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">
      <c r="A258" s="36" t="s">
        <v>20</v>
      </c>
      <c r="B258" s="137" t="s">
        <v>54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">
      <c r="A261" s="64" t="s">
        <v>49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">
      <c r="A262" s="64" t="s">
        <v>50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">
      <c r="A263" s="36" t="s">
        <v>57</v>
      </c>
      <c r="B263" s="137" t="s">
        <v>58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">
      <c r="A264" s="36" t="s">
        <v>59</v>
      </c>
      <c r="B264" s="137" t="s">
        <v>60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">
      <c r="A265" s="36" t="s">
        <v>61</v>
      </c>
      <c r="B265" s="137" t="s">
        <v>62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">
      <c r="A268" s="64" t="s">
        <v>49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">
      <c r="A269" s="64" t="s">
        <v>50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">
      <c r="A270" s="36" t="s">
        <v>57</v>
      </c>
      <c r="B270" s="137" t="s">
        <v>65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">
      <c r="A271" s="36" t="s">
        <v>59</v>
      </c>
      <c r="B271" s="137" t="s">
        <v>66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">
      <c r="A272" s="36" t="s">
        <v>61</v>
      </c>
      <c r="B272" s="137" t="s">
        <v>67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">
      <c r="A274" s="60" t="s">
        <v>68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">
      <c r="A279" s="85" t="s">
        <v>85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">
      <c r="A280" s="93" t="s">
        <v>78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">
      <c r="A282" s="36" t="s">
        <v>13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">
      <c r="A285" s="47" t="s">
        <v>18</v>
      </c>
      <c r="B285" s="37" t="s">
        <v>19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5.5" hidden="1" x14ac:dyDescent="0.2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">
      <c r="A288" s="48" t="s">
        <v>24</v>
      </c>
      <c r="B288" s="49" t="s">
        <v>25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26</v>
      </c>
      <c r="B289" s="51" t="s">
        <v>27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">
      <c r="A290" s="50" t="s">
        <v>28</v>
      </c>
      <c r="B290" s="52" t="s">
        <v>29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">
      <c r="A291" s="50" t="s">
        <v>30</v>
      </c>
      <c r="B291" s="52" t="s">
        <v>31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">
      <c r="A292" s="48" t="s">
        <v>32</v>
      </c>
      <c r="B292" s="53" t="s">
        <v>33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">
      <c r="A293" s="50" t="s">
        <v>26</v>
      </c>
      <c r="B293" s="52" t="s">
        <v>34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">
      <c r="A294" s="50" t="s">
        <v>28</v>
      </c>
      <c r="B294" s="52" t="s">
        <v>35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">
      <c r="A295" s="50" t="s">
        <v>30</v>
      </c>
      <c r="B295" s="52" t="s">
        <v>36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">
      <c r="A296" s="48" t="s">
        <v>37</v>
      </c>
      <c r="B296" s="53" t="s">
        <v>38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">
      <c r="A297" s="50" t="s">
        <v>26</v>
      </c>
      <c r="B297" s="52" t="s">
        <v>39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">
      <c r="A298" s="50" t="s">
        <v>28</v>
      </c>
      <c r="B298" s="52" t="s">
        <v>40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">
      <c r="A299" s="50" t="s">
        <v>30</v>
      </c>
      <c r="B299" s="52" t="s">
        <v>41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">
      <c r="A301" s="60" t="s">
        <v>43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5.5" x14ac:dyDescent="0.2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5.5" x14ac:dyDescent="0.2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">
      <c r="A310" s="36" t="s">
        <v>18</v>
      </c>
      <c r="B310" s="136" t="s">
        <v>53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">
      <c r="A314" s="64" t="s">
        <v>49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">
      <c r="A316" s="36" t="s">
        <v>57</v>
      </c>
      <c r="B316" s="137" t="s">
        <v>58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">
      <c r="A317" s="36" t="s">
        <v>59</v>
      </c>
      <c r="B317" s="137" t="s">
        <v>60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">
      <c r="A318" s="36" t="s">
        <v>61</v>
      </c>
      <c r="B318" s="137" t="s">
        <v>62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">
      <c r="A321" s="64" t="s">
        <v>49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">
      <c r="A323" s="36" t="s">
        <v>57</v>
      </c>
      <c r="B323" s="137" t="s">
        <v>65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">
      <c r="A324" s="36" t="s">
        <v>59</v>
      </c>
      <c r="B324" s="137" t="s">
        <v>66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">
      <c r="A325" s="36" t="s">
        <v>61</v>
      </c>
      <c r="B325" s="137" t="s">
        <v>67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">
      <c r="A327" s="60" t="s">
        <v>68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">
      <c r="A332" s="48" t="s">
        <v>73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">
      <c r="A333" s="85" t="s">
        <v>89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">
      <c r="A334" s="93" t="s">
        <v>78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">
      <c r="A335" s="36" t="s">
        <v>12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">
      <c r="A336" s="36" t="s">
        <v>13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">
      <c r="A338" s="47" t="s">
        <v>16</v>
      </c>
      <c r="B338" s="37" t="s">
        <v>17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">
      <c r="A339" s="47" t="s">
        <v>18</v>
      </c>
      <c r="B339" s="37" t="s">
        <v>19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">
      <c r="A340" s="47" t="s">
        <v>20</v>
      </c>
      <c r="B340" s="37" t="s">
        <v>21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5.5" hidden="1" x14ac:dyDescent="0.2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">
      <c r="A342" s="48" t="s">
        <v>24</v>
      </c>
      <c r="B342" s="49" t="s">
        <v>25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">
      <c r="A343" s="50" t="s">
        <v>26</v>
      </c>
      <c r="B343" s="51" t="s">
        <v>27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">
      <c r="A344" s="50" t="s">
        <v>28</v>
      </c>
      <c r="B344" s="52" t="s">
        <v>29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">
      <c r="A345" s="50" t="s">
        <v>30</v>
      </c>
      <c r="B345" s="52" t="s">
        <v>31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">
      <c r="A346" s="48" t="s">
        <v>32</v>
      </c>
      <c r="B346" s="53" t="s">
        <v>33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">
      <c r="A347" s="50" t="s">
        <v>26</v>
      </c>
      <c r="B347" s="52" t="s">
        <v>34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">
      <c r="A348" s="50" t="s">
        <v>28</v>
      </c>
      <c r="B348" s="52" t="s">
        <v>35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">
      <c r="A349" s="50" t="s">
        <v>30</v>
      </c>
      <c r="B349" s="52" t="s">
        <v>36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">
      <c r="A350" s="48" t="s">
        <v>37</v>
      </c>
      <c r="B350" s="53" t="s">
        <v>38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">
      <c r="A351" s="50" t="s">
        <v>26</v>
      </c>
      <c r="B351" s="52" t="s">
        <v>39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">
      <c r="A352" s="50" t="s">
        <v>28</v>
      </c>
      <c r="B352" s="52" t="s">
        <v>40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">
      <c r="A353" s="50" t="s">
        <v>30</v>
      </c>
      <c r="B353" s="52" t="s">
        <v>41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">
      <c r="A354" s="93" t="s">
        <v>76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">
      <c r="A355" s="60" t="s">
        <v>43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5.5" x14ac:dyDescent="0.2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5.5" x14ac:dyDescent="0.2">
      <c r="A359" s="60" t="s">
        <v>47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">
      <c r="A361" s="64" t="s">
        <v>49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">
      <c r="A362" s="64" t="s">
        <v>50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">
      <c r="A363" s="36" t="s">
        <v>51</v>
      </c>
      <c r="B363" s="136" t="s">
        <v>52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">
      <c r="A364" s="36" t="s">
        <v>18</v>
      </c>
      <c r="B364" s="136" t="s">
        <v>53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">
      <c r="A365" s="36" t="s">
        <v>20</v>
      </c>
      <c r="B365" s="137" t="s">
        <v>54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">
      <c r="A368" s="64" t="s">
        <v>49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">
      <c r="A370" s="36" t="s">
        <v>57</v>
      </c>
      <c r="B370" s="137" t="s">
        <v>58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">
      <c r="A371" s="36" t="s">
        <v>59</v>
      </c>
      <c r="B371" s="137" t="s">
        <v>60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">
      <c r="A372" s="36" t="s">
        <v>61</v>
      </c>
      <c r="B372" s="137" t="s">
        <v>62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">
      <c r="A375" s="64" t="s">
        <v>49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">
      <c r="A377" s="36" t="s">
        <v>57</v>
      </c>
      <c r="B377" s="137" t="s">
        <v>65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">
      <c r="A378" s="36" t="s">
        <v>59</v>
      </c>
      <c r="B378" s="137" t="s">
        <v>66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">
      <c r="A379" s="36" t="s">
        <v>61</v>
      </c>
      <c r="B379" s="137" t="s">
        <v>67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">
      <c r="A381" s="60" t="s">
        <v>68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">
      <c r="A386" s="48" t="s">
        <v>73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">
      <c r="A388" s="99" t="s">
        <v>90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">
      <c r="A389" s="103" t="s">
        <v>78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">
      <c r="A391" s="36" t="s">
        <v>13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">
      <c r="A393" s="47" t="s">
        <v>16</v>
      </c>
      <c r="B393" s="37" t="s">
        <v>17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">
      <c r="A394" s="47" t="s">
        <v>18</v>
      </c>
      <c r="B394" s="37" t="s">
        <v>19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">
      <c r="A395" s="47" t="s">
        <v>20</v>
      </c>
      <c r="B395" s="37" t="s">
        <v>21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5.5" hidden="1" x14ac:dyDescent="0.2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">
      <c r="A397" s="48" t="s">
        <v>24</v>
      </c>
      <c r="B397" s="49" t="s">
        <v>25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">
      <c r="A398" s="50" t="s">
        <v>26</v>
      </c>
      <c r="B398" s="51" t="s">
        <v>27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">
      <c r="A399" s="50" t="s">
        <v>28</v>
      </c>
      <c r="B399" s="52" t="s">
        <v>29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">
      <c r="A400" s="50" t="s">
        <v>30</v>
      </c>
      <c r="B400" s="52" t="s">
        <v>31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">
      <c r="A401" s="48" t="s">
        <v>32</v>
      </c>
      <c r="B401" s="53" t="s">
        <v>33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">
      <c r="A402" s="50" t="s">
        <v>26</v>
      </c>
      <c r="B402" s="52" t="s">
        <v>34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">
      <c r="A403" s="50" t="s">
        <v>28</v>
      </c>
      <c r="B403" s="52" t="s">
        <v>35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">
      <c r="A404" s="50" t="s">
        <v>30</v>
      </c>
      <c r="B404" s="52" t="s">
        <v>36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">
      <c r="A405" s="48" t="s">
        <v>37</v>
      </c>
      <c r="B405" s="53" t="s">
        <v>38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">
      <c r="A406" s="50" t="s">
        <v>26</v>
      </c>
      <c r="B406" s="52" t="s">
        <v>39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">
      <c r="A407" s="50" t="s">
        <v>28</v>
      </c>
      <c r="B407" s="52" t="s">
        <v>40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">
      <c r="A408" s="50" t="s">
        <v>30</v>
      </c>
      <c r="B408" s="52" t="s">
        <v>41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">
      <c r="A410" s="60" t="s">
        <v>43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5.5" hidden="1" x14ac:dyDescent="0.2">
      <c r="A413" s="135" t="s">
        <v>46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5.5" hidden="1" x14ac:dyDescent="0.2">
      <c r="A414" s="60" t="s">
        <v>47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">
      <c r="A416" s="64" t="s">
        <v>49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">
      <c r="A417" s="64" t="s">
        <v>50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">
      <c r="A418" s="36" t="s">
        <v>51</v>
      </c>
      <c r="B418" s="136" t="s">
        <v>52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18</v>
      </c>
      <c r="B419" s="136" t="s">
        <v>53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">
      <c r="A420" s="36" t="s">
        <v>20</v>
      </c>
      <c r="B420" s="137" t="s">
        <v>54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">
      <c r="A423" s="64" t="s">
        <v>49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">
      <c r="A424" s="64" t="s">
        <v>50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">
      <c r="A425" s="36" t="s">
        <v>57</v>
      </c>
      <c r="B425" s="137" t="s">
        <v>58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">
      <c r="A426" s="36" t="s">
        <v>59</v>
      </c>
      <c r="B426" s="137" t="s">
        <v>60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">
      <c r="A427" s="36" t="s">
        <v>61</v>
      </c>
      <c r="B427" s="137" t="s">
        <v>62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">
      <c r="A430" s="64" t="s">
        <v>49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">
      <c r="A431" s="64" t="s">
        <v>50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">
      <c r="A432" s="36" t="s">
        <v>57</v>
      </c>
      <c r="B432" s="137" t="s">
        <v>65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">
      <c r="A433" s="36" t="s">
        <v>59</v>
      </c>
      <c r="B433" s="137" t="s">
        <v>66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">
      <c r="A434" s="36" t="s">
        <v>61</v>
      </c>
      <c r="B434" s="137" t="s">
        <v>67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">
      <c r="A436" s="60" t="s">
        <v>68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">
      <c r="A441" s="48" t="s">
        <v>73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">
      <c r="A444" s="107" t="s">
        <v>91</v>
      </c>
      <c r="B444" s="108" t="s">
        <v>92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">
      <c r="A446" s="60" t="s">
        <v>43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5.5" hidden="1" x14ac:dyDescent="0.2">
      <c r="A449" s="135" t="s">
        <v>46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5.5" hidden="1" x14ac:dyDescent="0.2">
      <c r="A450" s="60" t="s">
        <v>47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">
      <c r="A452" s="64" t="s">
        <v>49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">
      <c r="A453" s="64" t="s">
        <v>50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">
      <c r="A454" s="36" t="s">
        <v>51</v>
      </c>
      <c r="B454" s="136" t="s">
        <v>52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">
      <c r="A455" s="36" t="s">
        <v>18</v>
      </c>
      <c r="B455" s="136" t="s">
        <v>53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">
      <c r="A456" s="36" t="s">
        <v>20</v>
      </c>
      <c r="B456" s="137" t="s">
        <v>54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">
      <c r="A459" s="64" t="s">
        <v>49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">
      <c r="A460" s="64" t="s">
        <v>50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">
      <c r="A461" s="36" t="s">
        <v>57</v>
      </c>
      <c r="B461" s="137" t="s">
        <v>58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">
      <c r="A462" s="36" t="s">
        <v>59</v>
      </c>
      <c r="B462" s="137" t="s">
        <v>60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">
      <c r="A463" s="36" t="s">
        <v>61</v>
      </c>
      <c r="B463" s="137" t="s">
        <v>62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">
      <c r="A466" s="64" t="s">
        <v>49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">
      <c r="A467" s="64" t="s">
        <v>50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">
      <c r="A468" s="36" t="s">
        <v>57</v>
      </c>
      <c r="B468" s="137" t="s">
        <v>65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">
      <c r="A469" s="36" t="s">
        <v>59</v>
      </c>
      <c r="B469" s="137" t="s">
        <v>66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">
      <c r="A470" s="36" t="s">
        <v>61</v>
      </c>
      <c r="B470" s="137" t="s">
        <v>67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">
      <c r="A472" s="79" t="s">
        <v>68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">
      <c r="A475" s="48" t="s">
        <v>71</v>
      </c>
      <c r="B475" s="67" t="s">
        <v>72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5.5" hidden="1" x14ac:dyDescent="0.2">
      <c r="A477" s="99" t="s">
        <v>93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">
      <c r="A480" s="36" t="s">
        <v>13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">
      <c r="A482" s="47" t="s">
        <v>16</v>
      </c>
      <c r="B482" s="37" t="s">
        <v>17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">
      <c r="A483" s="47" t="s">
        <v>18</v>
      </c>
      <c r="B483" s="37" t="s">
        <v>19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">
      <c r="A484" s="47" t="s">
        <v>20</v>
      </c>
      <c r="B484" s="37" t="s">
        <v>21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5.5" hidden="1" x14ac:dyDescent="0.2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">
      <c r="A486" s="48" t="s">
        <v>24</v>
      </c>
      <c r="B486" s="49" t="s">
        <v>25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">
      <c r="A487" s="50" t="s">
        <v>26</v>
      </c>
      <c r="B487" s="51" t="s">
        <v>27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">
      <c r="A488" s="50" t="s">
        <v>28</v>
      </c>
      <c r="B488" s="52" t="s">
        <v>29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">
      <c r="A489" s="50" t="s">
        <v>30</v>
      </c>
      <c r="B489" s="52" t="s">
        <v>31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">
      <c r="A490" s="48" t="s">
        <v>32</v>
      </c>
      <c r="B490" s="53" t="s">
        <v>33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">
      <c r="A491" s="50" t="s">
        <v>26</v>
      </c>
      <c r="B491" s="52" t="s">
        <v>34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">
      <c r="A492" s="50" t="s">
        <v>28</v>
      </c>
      <c r="B492" s="52" t="s">
        <v>35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">
      <c r="A493" s="50" t="s">
        <v>30</v>
      </c>
      <c r="B493" s="52" t="s">
        <v>36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">
      <c r="A494" s="48" t="s">
        <v>37</v>
      </c>
      <c r="B494" s="53" t="s">
        <v>38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">
      <c r="A495" s="50" t="s">
        <v>26</v>
      </c>
      <c r="B495" s="52" t="s">
        <v>39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">
      <c r="A496" s="50" t="s">
        <v>28</v>
      </c>
      <c r="B496" s="52" t="s">
        <v>40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">
      <c r="A497" s="50" t="s">
        <v>30</v>
      </c>
      <c r="B497" s="52" t="s">
        <v>41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">
      <c r="A499" s="60" t="s">
        <v>43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5.5" hidden="1" x14ac:dyDescent="0.2">
      <c r="A502" s="135" t="s">
        <v>46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5.5" hidden="1" x14ac:dyDescent="0.2">
      <c r="A503" s="60" t="s">
        <v>47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">
      <c r="A505" s="64" t="s">
        <v>49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">
      <c r="A506" s="64" t="s">
        <v>50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">
      <c r="A507" s="36" t="s">
        <v>51</v>
      </c>
      <c r="B507" s="136" t="s">
        <v>52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18</v>
      </c>
      <c r="B508" s="136" t="s">
        <v>53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">
      <c r="A509" s="36" t="s">
        <v>20</v>
      </c>
      <c r="B509" s="137" t="s">
        <v>54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">
      <c r="A512" s="64" t="s">
        <v>49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">
      <c r="A513" s="64" t="s">
        <v>50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">
      <c r="A514" s="36" t="s">
        <v>57</v>
      </c>
      <c r="B514" s="137" t="s">
        <v>58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">
      <c r="A515" s="36" t="s">
        <v>59</v>
      </c>
      <c r="B515" s="137" t="s">
        <v>60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">
      <c r="A516" s="36" t="s">
        <v>61</v>
      </c>
      <c r="B516" s="137" t="s">
        <v>62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">
      <c r="A519" s="64" t="s">
        <v>49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">
      <c r="A520" s="64" t="s">
        <v>50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">
      <c r="A521" s="36" t="s">
        <v>57</v>
      </c>
      <c r="B521" s="137" t="s">
        <v>65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">
      <c r="A522" s="36" t="s">
        <v>59</v>
      </c>
      <c r="B522" s="137" t="s">
        <v>66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">
      <c r="A523" s="36" t="s">
        <v>61</v>
      </c>
      <c r="B523" s="137" t="s">
        <v>67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">
      <c r="A525" s="60" t="s">
        <v>68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">
      <c r="A530" s="48" t="s">
        <v>73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">
      <c r="A534" s="60" t="s">
        <v>43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5.5" hidden="1" x14ac:dyDescent="0.2">
      <c r="A537" s="135" t="s">
        <v>46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5.5" hidden="1" x14ac:dyDescent="0.2">
      <c r="A538" s="60" t="s">
        <v>47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">
      <c r="A540" s="64" t="s">
        <v>49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">
      <c r="A541" s="64" t="s">
        <v>50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">
      <c r="A542" s="36" t="s">
        <v>51</v>
      </c>
      <c r="B542" s="136" t="s">
        <v>52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">
      <c r="A543" s="36" t="s">
        <v>18</v>
      </c>
      <c r="B543" s="136" t="s">
        <v>53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">
      <c r="A544" s="36" t="s">
        <v>20</v>
      </c>
      <c r="B544" s="137" t="s">
        <v>54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">
      <c r="A547" s="64" t="s">
        <v>49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">
      <c r="A548" s="64" t="s">
        <v>50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">
      <c r="A549" s="36" t="s">
        <v>57</v>
      </c>
      <c r="B549" s="137" t="s">
        <v>58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">
      <c r="A550" s="36" t="s">
        <v>59</v>
      </c>
      <c r="B550" s="137" t="s">
        <v>60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">
      <c r="A551" s="36" t="s">
        <v>61</v>
      </c>
      <c r="B551" s="137" t="s">
        <v>62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">
      <c r="A554" s="64" t="s">
        <v>49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">
      <c r="A555" s="64" t="s">
        <v>50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">
      <c r="A556" s="36" t="s">
        <v>57</v>
      </c>
      <c r="B556" s="137" t="s">
        <v>65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">
      <c r="A557" s="36" t="s">
        <v>59</v>
      </c>
      <c r="B557" s="137" t="s">
        <v>66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">
      <c r="A558" s="36" t="s">
        <v>61</v>
      </c>
      <c r="B558" s="137" t="s">
        <v>67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">
      <c r="A560" s="79" t="s">
        <v>68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8.25" hidden="1" x14ac:dyDescent="0.2">
      <c r="A565" s="85" t="s">
        <v>97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">
      <c r="A566" s="75" t="s">
        <v>78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">
      <c r="A567" s="36" t="s">
        <v>12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">
      <c r="A570" s="47" t="s">
        <v>16</v>
      </c>
      <c r="B570" s="37" t="s">
        <v>17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">
      <c r="A571" s="47" t="s">
        <v>18</v>
      </c>
      <c r="B571" s="37" t="s">
        <v>19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">
      <c r="A572" s="47" t="s">
        <v>20</v>
      </c>
      <c r="B572" s="37" t="s">
        <v>21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5.5" hidden="1" x14ac:dyDescent="0.2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">
      <c r="A587" s="60" t="s">
        <v>43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5.5" hidden="1" x14ac:dyDescent="0.2">
      <c r="A590" s="135" t="s">
        <v>46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5.5" hidden="1" x14ac:dyDescent="0.2">
      <c r="A591" s="60" t="s">
        <v>47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">
      <c r="A594" s="64" t="s">
        <v>50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">
      <c r="A595" s="36" t="s">
        <v>51</v>
      </c>
      <c r="B595" s="136" t="s">
        <v>52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">
      <c r="A596" s="36" t="s">
        <v>18</v>
      </c>
      <c r="B596" s="136" t="s">
        <v>53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">
      <c r="A597" s="36" t="s">
        <v>20</v>
      </c>
      <c r="B597" s="137" t="s">
        <v>54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">
      <c r="A600" s="64" t="s">
        <v>49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">
      <c r="A601" s="64" t="s">
        <v>50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">
      <c r="A602" s="36" t="s">
        <v>57</v>
      </c>
      <c r="B602" s="137" t="s">
        <v>58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">
      <c r="A603" s="36" t="s">
        <v>59</v>
      </c>
      <c r="B603" s="137" t="s">
        <v>60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">
      <c r="A604" s="36" t="s">
        <v>61</v>
      </c>
      <c r="B604" s="137" t="s">
        <v>62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">
      <c r="A607" s="64" t="s">
        <v>49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">
      <c r="A608" s="64" t="s">
        <v>50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">
      <c r="A609" s="36" t="s">
        <v>57</v>
      </c>
      <c r="B609" s="137" t="s">
        <v>65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">
      <c r="A610" s="36" t="s">
        <v>59</v>
      </c>
      <c r="B610" s="137" t="s">
        <v>66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">
      <c r="A611" s="36" t="s">
        <v>61</v>
      </c>
      <c r="B611" s="137" t="s">
        <v>67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">
      <c r="A613" s="60" t="s">
        <v>68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">
      <c r="A618" s="48" t="s">
        <v>73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5.5" hidden="1" x14ac:dyDescent="0.2">
      <c r="A620" s="99" t="s">
        <v>98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">
      <c r="A621" s="111" t="s">
        <v>78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">
      <c r="A623" s="36" t="s">
        <v>13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">
      <c r="A625" s="47" t="s">
        <v>16</v>
      </c>
      <c r="B625" s="37" t="s">
        <v>17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">
      <c r="A626" s="47" t="s">
        <v>18</v>
      </c>
      <c r="B626" s="37" t="s">
        <v>19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">
      <c r="A627" s="47" t="s">
        <v>20</v>
      </c>
      <c r="B627" s="37" t="s">
        <v>21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5.5" hidden="1" x14ac:dyDescent="0.2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">
      <c r="A629" s="48" t="s">
        <v>24</v>
      </c>
      <c r="B629" s="49" t="s">
        <v>25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">
      <c r="A630" s="50" t="s">
        <v>26</v>
      </c>
      <c r="B630" s="51" t="s">
        <v>27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">
      <c r="A631" s="50" t="s">
        <v>28</v>
      </c>
      <c r="B631" s="52" t="s">
        <v>29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">
      <c r="A632" s="50" t="s">
        <v>30</v>
      </c>
      <c r="B632" s="52" t="s">
        <v>31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">
      <c r="A633" s="48" t="s">
        <v>32</v>
      </c>
      <c r="B633" s="53" t="s">
        <v>33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">
      <c r="A634" s="50" t="s">
        <v>26</v>
      </c>
      <c r="B634" s="52" t="s">
        <v>34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">
      <c r="A635" s="50" t="s">
        <v>28</v>
      </c>
      <c r="B635" s="52" t="s">
        <v>35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">
      <c r="A636" s="50" t="s">
        <v>30</v>
      </c>
      <c r="B636" s="52" t="s">
        <v>36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">
      <c r="A637" s="48" t="s">
        <v>37</v>
      </c>
      <c r="B637" s="53" t="s">
        <v>38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">
      <c r="A638" s="50" t="s">
        <v>26</v>
      </c>
      <c r="B638" s="52" t="s">
        <v>39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">
      <c r="A639" s="50" t="s">
        <v>28</v>
      </c>
      <c r="B639" s="52" t="s">
        <v>40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">
      <c r="A640" s="50" t="s">
        <v>30</v>
      </c>
      <c r="B640" s="52" t="s">
        <v>41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">
      <c r="A642" s="60" t="s">
        <v>43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5.5" hidden="1" x14ac:dyDescent="0.2">
      <c r="A645" s="135" t="s">
        <v>46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5.5" hidden="1" x14ac:dyDescent="0.2">
      <c r="A646" s="60" t="s">
        <v>47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">
      <c r="A648" s="64" t="s">
        <v>49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">
      <c r="A649" s="64" t="s">
        <v>50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">
      <c r="A650" s="36" t="s">
        <v>51</v>
      </c>
      <c r="B650" s="136" t="s">
        <v>52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">
      <c r="A651" s="36" t="s">
        <v>18</v>
      </c>
      <c r="B651" s="136" t="s">
        <v>53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">
      <c r="A652" s="36" t="s">
        <v>20</v>
      </c>
      <c r="B652" s="137" t="s">
        <v>54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">
      <c r="A655" s="64" t="s">
        <v>49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">
      <c r="A656" s="64" t="s">
        <v>50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">
      <c r="A657" s="36" t="s">
        <v>57</v>
      </c>
      <c r="B657" s="137" t="s">
        <v>58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">
      <c r="A658" s="36" t="s">
        <v>59</v>
      </c>
      <c r="B658" s="137" t="s">
        <v>60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">
      <c r="A659" s="36" t="s">
        <v>61</v>
      </c>
      <c r="B659" s="137" t="s">
        <v>62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">
      <c r="A662" s="64" t="s">
        <v>49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">
      <c r="A663" s="64" t="s">
        <v>50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">
      <c r="A664" s="36" t="s">
        <v>57</v>
      </c>
      <c r="B664" s="137" t="s">
        <v>65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">
      <c r="A665" s="36" t="s">
        <v>59</v>
      </c>
      <c r="B665" s="137" t="s">
        <v>66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">
      <c r="A666" s="36" t="s">
        <v>61</v>
      </c>
      <c r="B666" s="137" t="s">
        <v>67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">
      <c r="A668" s="60" t="s">
        <v>68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">
      <c r="A673" s="48" t="s">
        <v>73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5.5" hidden="1" x14ac:dyDescent="0.2">
      <c r="A674" s="99" t="s">
        <v>99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">
      <c r="A675" s="111" t="s">
        <v>78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">
      <c r="A677" s="36" t="s">
        <v>13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">
      <c r="A679" s="47" t="s">
        <v>16</v>
      </c>
      <c r="B679" s="37" t="s">
        <v>17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">
      <c r="A680" s="47" t="s">
        <v>18</v>
      </c>
      <c r="B680" s="37" t="s">
        <v>19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">
      <c r="A681" s="47" t="s">
        <v>20</v>
      </c>
      <c r="B681" s="37" t="s">
        <v>21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5.5" hidden="1" x14ac:dyDescent="0.2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">
      <c r="A683" s="48" t="s">
        <v>24</v>
      </c>
      <c r="B683" s="49" t="s">
        <v>25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">
      <c r="A684" s="50" t="s">
        <v>26</v>
      </c>
      <c r="B684" s="51" t="s">
        <v>27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">
      <c r="A685" s="50" t="s">
        <v>28</v>
      </c>
      <c r="B685" s="52" t="s">
        <v>29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">
      <c r="A686" s="50" t="s">
        <v>30</v>
      </c>
      <c r="B686" s="52" t="s">
        <v>31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">
      <c r="A687" s="48" t="s">
        <v>32</v>
      </c>
      <c r="B687" s="53" t="s">
        <v>33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">
      <c r="A688" s="50" t="s">
        <v>26</v>
      </c>
      <c r="B688" s="52" t="s">
        <v>34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">
      <c r="A689" s="50" t="s">
        <v>28</v>
      </c>
      <c r="B689" s="52" t="s">
        <v>35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">
      <c r="A690" s="50" t="s">
        <v>30</v>
      </c>
      <c r="B690" s="52" t="s">
        <v>36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">
      <c r="A691" s="48" t="s">
        <v>37</v>
      </c>
      <c r="B691" s="53" t="s">
        <v>38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">
      <c r="A692" s="50" t="s">
        <v>26</v>
      </c>
      <c r="B692" s="52" t="s">
        <v>39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">
      <c r="A693" s="50" t="s">
        <v>28</v>
      </c>
      <c r="B693" s="52" t="s">
        <v>40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">
      <c r="A694" s="50" t="s">
        <v>30</v>
      </c>
      <c r="B694" s="52" t="s">
        <v>41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">
      <c r="A696" s="60" t="s">
        <v>43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5.5" hidden="1" x14ac:dyDescent="0.2">
      <c r="A699" s="135" t="s">
        <v>46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5.5" hidden="1" x14ac:dyDescent="0.2">
      <c r="A700" s="60" t="s">
        <v>47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">
      <c r="A702" s="64" t="s">
        <v>49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">
      <c r="A703" s="64" t="s">
        <v>50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">
      <c r="A704" s="36" t="s">
        <v>51</v>
      </c>
      <c r="B704" s="136" t="s">
        <v>52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">
      <c r="A705" s="36" t="s">
        <v>18</v>
      </c>
      <c r="B705" s="136" t="s">
        <v>53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">
      <c r="A706" s="36" t="s">
        <v>20</v>
      </c>
      <c r="B706" s="137" t="s">
        <v>54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">
      <c r="A709" s="64" t="s">
        <v>49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">
      <c r="A710" s="64" t="s">
        <v>50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">
      <c r="A711" s="36" t="s">
        <v>57</v>
      </c>
      <c r="B711" s="137" t="s">
        <v>58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">
      <c r="A712" s="36" t="s">
        <v>59</v>
      </c>
      <c r="B712" s="137" t="s">
        <v>60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">
      <c r="A713" s="36" t="s">
        <v>61</v>
      </c>
      <c r="B713" s="137" t="s">
        <v>62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">
      <c r="A716" s="64" t="s">
        <v>49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">
      <c r="A717" s="64" t="s">
        <v>50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">
      <c r="A718" s="36" t="s">
        <v>57</v>
      </c>
      <c r="B718" s="137" t="s">
        <v>65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">
      <c r="A719" s="36" t="s">
        <v>59</v>
      </c>
      <c r="B719" s="137" t="s">
        <v>66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">
      <c r="A720" s="36" t="s">
        <v>61</v>
      </c>
      <c r="B720" s="137" t="s">
        <v>67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">
      <c r="A722" s="60" t="s">
        <v>68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">
      <c r="A727" s="48" t="s">
        <v>73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">
      <c r="A729" s="99" t="s">
        <v>100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">
      <c r="A730" s="111" t="s">
        <v>78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">
      <c r="A732" s="36" t="s">
        <v>13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">
      <c r="A734" s="47" t="s">
        <v>16</v>
      </c>
      <c r="B734" s="37" t="s">
        <v>17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">
      <c r="A735" s="47" t="s">
        <v>18</v>
      </c>
      <c r="B735" s="37" t="s">
        <v>19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">
      <c r="A736" s="47" t="s">
        <v>20</v>
      </c>
      <c r="B736" s="37" t="s">
        <v>21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5.5" hidden="1" x14ac:dyDescent="0.2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">
      <c r="A738" s="48" t="s">
        <v>24</v>
      </c>
      <c r="B738" s="49" t="s">
        <v>25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">
      <c r="A739" s="50" t="s">
        <v>26</v>
      </c>
      <c r="B739" s="51" t="s">
        <v>27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">
      <c r="A740" s="50" t="s">
        <v>28</v>
      </c>
      <c r="B740" s="52" t="s">
        <v>29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">
      <c r="A741" s="50" t="s">
        <v>30</v>
      </c>
      <c r="B741" s="52" t="s">
        <v>31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">
      <c r="A742" s="48" t="s">
        <v>32</v>
      </c>
      <c r="B742" s="53" t="s">
        <v>33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">
      <c r="A743" s="50" t="s">
        <v>26</v>
      </c>
      <c r="B743" s="52" t="s">
        <v>34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">
      <c r="A744" s="50" t="s">
        <v>28</v>
      </c>
      <c r="B744" s="52" t="s">
        <v>35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">
      <c r="A745" s="50" t="s">
        <v>30</v>
      </c>
      <c r="B745" s="52" t="s">
        <v>36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">
      <c r="A746" s="48" t="s">
        <v>37</v>
      </c>
      <c r="B746" s="53" t="s">
        <v>38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">
      <c r="A747" s="50" t="s">
        <v>26</v>
      </c>
      <c r="B747" s="52" t="s">
        <v>39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">
      <c r="A748" s="50" t="s">
        <v>28</v>
      </c>
      <c r="B748" s="52" t="s">
        <v>40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">
      <c r="A749" s="50" t="s">
        <v>30</v>
      </c>
      <c r="B749" s="52" t="s">
        <v>41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">
      <c r="A751" s="60" t="s">
        <v>43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5.5" hidden="1" x14ac:dyDescent="0.2">
      <c r="A754" s="135" t="s">
        <v>46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5.5" hidden="1" x14ac:dyDescent="0.2">
      <c r="A755" s="60" t="s">
        <v>47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">
      <c r="A757" s="64" t="s">
        <v>49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">
      <c r="A758" s="64" t="s">
        <v>50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">
      <c r="A759" s="36" t="s">
        <v>51</v>
      </c>
      <c r="B759" s="136" t="s">
        <v>52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">
      <c r="A760" s="36" t="s">
        <v>18</v>
      </c>
      <c r="B760" s="136" t="s">
        <v>53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">
      <c r="A761" s="36" t="s">
        <v>20</v>
      </c>
      <c r="B761" s="137" t="s">
        <v>54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">
      <c r="A764" s="64" t="s">
        <v>49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">
      <c r="A765" s="64" t="s">
        <v>50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">
      <c r="A766" s="36" t="s">
        <v>57</v>
      </c>
      <c r="B766" s="137" t="s">
        <v>58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">
      <c r="A767" s="36" t="s">
        <v>59</v>
      </c>
      <c r="B767" s="137" t="s">
        <v>60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">
      <c r="A768" s="36" t="s">
        <v>61</v>
      </c>
      <c r="B768" s="137" t="s">
        <v>62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">
      <c r="A771" s="64" t="s">
        <v>49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">
      <c r="A772" s="64" t="s">
        <v>50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">
      <c r="A773" s="36" t="s">
        <v>57</v>
      </c>
      <c r="B773" s="137" t="s">
        <v>65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">
      <c r="A774" s="36" t="s">
        <v>59</v>
      </c>
      <c r="B774" s="137" t="s">
        <v>66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">
      <c r="A775" s="36" t="s">
        <v>61</v>
      </c>
      <c r="B775" s="137" t="s">
        <v>67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">
      <c r="A777" s="60" t="s">
        <v>68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">
      <c r="A782" s="48" t="s">
        <v>73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">
      <c r="A784" s="56" t="s">
        <v>101</v>
      </c>
      <c r="B784" s="57" t="s">
        <v>102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">
      <c r="A785" s="75" t="s">
        <v>76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">
      <c r="A786" s="60" t="s">
        <v>43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5.5" x14ac:dyDescent="0.2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5.5" x14ac:dyDescent="0.2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">
      <c r="A792" s="64" t="s">
        <v>49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">
      <c r="A793" s="64" t="s">
        <v>50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">
      <c r="A794" s="36" t="s">
        <v>51</v>
      </c>
      <c r="B794" s="136" t="s">
        <v>52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">
      <c r="A795" s="36" t="s">
        <v>18</v>
      </c>
      <c r="B795" s="136" t="s">
        <v>53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">
      <c r="A796" s="36" t="s">
        <v>20</v>
      </c>
      <c r="B796" s="137" t="s">
        <v>54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">
      <c r="A799" s="64" t="s">
        <v>49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">
      <c r="A800" s="64" t="s">
        <v>50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">
      <c r="A801" s="36" t="s">
        <v>57</v>
      </c>
      <c r="B801" s="137" t="s">
        <v>58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">
      <c r="A802" s="36" t="s">
        <v>59</v>
      </c>
      <c r="B802" s="137" t="s">
        <v>60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">
      <c r="A803" s="36" t="s">
        <v>61</v>
      </c>
      <c r="B803" s="137" t="s">
        <v>62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">
      <c r="A806" s="64" t="s">
        <v>49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">
      <c r="A807" s="64" t="s">
        <v>50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">
      <c r="A808" s="36" t="s">
        <v>57</v>
      </c>
      <c r="B808" s="137" t="s">
        <v>65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">
      <c r="A809" s="36" t="s">
        <v>59</v>
      </c>
      <c r="B809" s="137" t="s">
        <v>66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">
      <c r="A810" s="36" t="s">
        <v>61</v>
      </c>
      <c r="B810" s="137" t="s">
        <v>67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">
      <c r="A812" s="79" t="s">
        <v>68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">
      <c r="A815" s="48" t="s">
        <v>71</v>
      </c>
      <c r="B815" s="67" t="s">
        <v>72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">
      <c r="A817" s="85" t="s">
        <v>103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">
      <c r="A818" s="93" t="s">
        <v>78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">
      <c r="A820" s="36" t="s">
        <v>13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">
      <c r="A823" s="47" t="s">
        <v>18</v>
      </c>
      <c r="B823" s="37" t="s">
        <v>19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5.5" hidden="1" x14ac:dyDescent="0.2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">
      <c r="A826" s="48" t="s">
        <v>24</v>
      </c>
      <c r="B826" s="49" t="s">
        <v>25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">
      <c r="A827" s="50" t="s">
        <v>26</v>
      </c>
      <c r="B827" s="51" t="s">
        <v>27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">
      <c r="A828" s="50" t="s">
        <v>28</v>
      </c>
      <c r="B828" s="52" t="s">
        <v>29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">
      <c r="A829" s="50" t="s">
        <v>30</v>
      </c>
      <c r="B829" s="52" t="s">
        <v>31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">
      <c r="A830" s="48" t="s">
        <v>32</v>
      </c>
      <c r="B830" s="53" t="s">
        <v>33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">
      <c r="A831" s="50" t="s">
        <v>26</v>
      </c>
      <c r="B831" s="52" t="s">
        <v>34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">
      <c r="A832" s="50" t="s">
        <v>28</v>
      </c>
      <c r="B832" s="52" t="s">
        <v>35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">
      <c r="A833" s="50" t="s">
        <v>30</v>
      </c>
      <c r="B833" s="52" t="s">
        <v>36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">
      <c r="A834" s="48" t="s">
        <v>37</v>
      </c>
      <c r="B834" s="53" t="s">
        <v>38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">
      <c r="A835" s="50" t="s">
        <v>26</v>
      </c>
      <c r="B835" s="52" t="s">
        <v>39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">
      <c r="A836" s="50" t="s">
        <v>28</v>
      </c>
      <c r="B836" s="52" t="s">
        <v>40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">
      <c r="A837" s="50" t="s">
        <v>30</v>
      </c>
      <c r="B837" s="52" t="s">
        <v>41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">
      <c r="A839" s="60" t="s">
        <v>43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5.5" x14ac:dyDescent="0.2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5.5" x14ac:dyDescent="0.2">
      <c r="A843" s="60" t="s">
        <v>47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">
      <c r="A845" s="64" t="s">
        <v>49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">
      <c r="A846" s="64" t="s">
        <v>50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18</v>
      </c>
      <c r="B848" s="136" t="s">
        <v>53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">
      <c r="A852" s="64" t="s">
        <v>49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">
      <c r="A853" s="64" t="s">
        <v>50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">
      <c r="A854" s="36" t="s">
        <v>57</v>
      </c>
      <c r="B854" s="137" t="s">
        <v>58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">
      <c r="A855" s="36" t="s">
        <v>59</v>
      </c>
      <c r="B855" s="137" t="s">
        <v>60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">
      <c r="A856" s="36" t="s">
        <v>61</v>
      </c>
      <c r="B856" s="137" t="s">
        <v>62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">
      <c r="A859" s="64" t="s">
        <v>49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">
      <c r="A860" s="64" t="s">
        <v>50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">
      <c r="A861" s="36" t="s">
        <v>57</v>
      </c>
      <c r="B861" s="137" t="s">
        <v>65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">
      <c r="A862" s="36" t="s">
        <v>59</v>
      </c>
      <c r="B862" s="137" t="s">
        <v>66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">
      <c r="A863" s="36" t="s">
        <v>61</v>
      </c>
      <c r="B863" s="137" t="s">
        <v>67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">
      <c r="A865" s="60" t="s">
        <v>68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">
      <c r="A870" s="48" t="s">
        <v>73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">
      <c r="A874" s="60" t="s">
        <v>43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5.5" hidden="1" x14ac:dyDescent="0.2">
      <c r="A877" s="60" t="s">
        <v>107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">
      <c r="A880" s="64" t="s">
        <v>49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">
      <c r="A881" s="64" t="s">
        <v>50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">
      <c r="A882" s="36" t="s">
        <v>57</v>
      </c>
      <c r="B882" s="136" t="s">
        <v>110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">
      <c r="A883" s="36" t="s">
        <v>59</v>
      </c>
      <c r="B883" s="136" t="s">
        <v>111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">
      <c r="A884" s="36" t="s">
        <v>61</v>
      </c>
      <c r="B884" s="137" t="s">
        <v>112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">
      <c r="A887" s="64" t="s">
        <v>49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">
      <c r="A888" s="64" t="s">
        <v>50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">
      <c r="A889" s="36" t="s">
        <v>57</v>
      </c>
      <c r="B889" s="137" t="s">
        <v>58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">
      <c r="A890" s="36" t="s">
        <v>59</v>
      </c>
      <c r="B890" s="137" t="s">
        <v>60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">
      <c r="A891" s="36" t="s">
        <v>61</v>
      </c>
      <c r="B891" s="137" t="s">
        <v>62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">
      <c r="A894" s="64" t="s">
        <v>49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">
      <c r="A895" s="64" t="s">
        <v>50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">
      <c r="A896" s="36" t="s">
        <v>57</v>
      </c>
      <c r="B896" s="137" t="s">
        <v>65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">
      <c r="A897" s="36" t="s">
        <v>59</v>
      </c>
      <c r="B897" s="137" t="s">
        <v>66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">
      <c r="A898" s="36" t="s">
        <v>61</v>
      </c>
      <c r="B898" s="137" t="s">
        <v>67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">
      <c r="A900" s="79" t="s">
        <v>68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8.25" hidden="1" x14ac:dyDescent="0.2">
      <c r="A905" s="99" t="s">
        <v>113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">
      <c r="A908" s="36" t="s">
        <v>13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">
      <c r="A910" s="47" t="s">
        <v>16</v>
      </c>
      <c r="B910" s="37" t="s">
        <v>17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">
      <c r="A911" s="47" t="s">
        <v>18</v>
      </c>
      <c r="B911" s="37" t="s">
        <v>19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">
      <c r="A912" s="47" t="s">
        <v>20</v>
      </c>
      <c r="B912" s="37" t="s">
        <v>21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5.5" hidden="1" x14ac:dyDescent="0.2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">
      <c r="A914" s="48" t="s">
        <v>24</v>
      </c>
      <c r="B914" s="49" t="s">
        <v>25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">
      <c r="A915" s="50" t="s">
        <v>26</v>
      </c>
      <c r="B915" s="51" t="s">
        <v>27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28</v>
      </c>
      <c r="B916" s="52" t="s">
        <v>29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">
      <c r="A917" s="50" t="s">
        <v>30</v>
      </c>
      <c r="B917" s="52" t="s">
        <v>31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">
      <c r="A918" s="48" t="s">
        <v>32</v>
      </c>
      <c r="B918" s="53" t="s">
        <v>33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">
      <c r="A919" s="50" t="s">
        <v>26</v>
      </c>
      <c r="B919" s="52" t="s">
        <v>34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">
      <c r="A920" s="50" t="s">
        <v>28</v>
      </c>
      <c r="B920" s="52" t="s">
        <v>35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">
      <c r="A921" s="50" t="s">
        <v>30</v>
      </c>
      <c r="B921" s="52" t="s">
        <v>36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">
      <c r="A922" s="48" t="s">
        <v>37</v>
      </c>
      <c r="B922" s="53" t="s">
        <v>38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">
      <c r="A923" s="50" t="s">
        <v>26</v>
      </c>
      <c r="B923" s="52" t="s">
        <v>39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">
      <c r="A924" s="50" t="s">
        <v>28</v>
      </c>
      <c r="B924" s="52" t="s">
        <v>40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">
      <c r="A925" s="50" t="s">
        <v>30</v>
      </c>
      <c r="B925" s="52" t="s">
        <v>41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">
      <c r="A927" s="60" t="s">
        <v>43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5.5" hidden="1" x14ac:dyDescent="0.2">
      <c r="A930" s="135" t="s">
        <v>46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5.5" hidden="1" x14ac:dyDescent="0.2">
      <c r="A931" s="60" t="s">
        <v>47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">
      <c r="A933" s="64" t="s">
        <v>49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">
      <c r="A934" s="64" t="s">
        <v>50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">
      <c r="A935" s="36" t="s">
        <v>51</v>
      </c>
      <c r="B935" s="136" t="s">
        <v>52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18</v>
      </c>
      <c r="B936" s="136" t="s">
        <v>53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">
      <c r="A937" s="36" t="s">
        <v>20</v>
      </c>
      <c r="B937" s="137" t="s">
        <v>54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">
      <c r="A940" s="64" t="s">
        <v>49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">
      <c r="A941" s="64" t="s">
        <v>50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">
      <c r="A942" s="36" t="s">
        <v>57</v>
      </c>
      <c r="B942" s="137" t="s">
        <v>58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">
      <c r="A943" s="36" t="s">
        <v>59</v>
      </c>
      <c r="B943" s="137" t="s">
        <v>60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">
      <c r="A944" s="36" t="s">
        <v>61</v>
      </c>
      <c r="B944" s="137" t="s">
        <v>62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">
      <c r="A947" s="64" t="s">
        <v>49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">
      <c r="A948" s="64" t="s">
        <v>50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">
      <c r="A949" s="36" t="s">
        <v>57</v>
      </c>
      <c r="B949" s="137" t="s">
        <v>65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">
      <c r="A950" s="36" t="s">
        <v>59</v>
      </c>
      <c r="B950" s="137" t="s">
        <v>66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">
      <c r="A951" s="36" t="s">
        <v>61</v>
      </c>
      <c r="B951" s="137" t="s">
        <v>67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">
      <c r="A953" s="60" t="s">
        <v>68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">
      <c r="A958" s="48" t="s">
        <v>73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5.5" hidden="1" x14ac:dyDescent="0.2">
      <c r="A960" s="99" t="s">
        <v>114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">
      <c r="A961" s="111" t="s">
        <v>78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">
      <c r="A963" s="36" t="s">
        <v>13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">
      <c r="A965" s="47" t="s">
        <v>16</v>
      </c>
      <c r="B965" s="37" t="s">
        <v>17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">
      <c r="A966" s="47" t="s">
        <v>18</v>
      </c>
      <c r="B966" s="37" t="s">
        <v>19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">
      <c r="A967" s="47" t="s">
        <v>20</v>
      </c>
      <c r="B967" s="37" t="s">
        <v>21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5.5" hidden="1" x14ac:dyDescent="0.2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">
      <c r="A969" s="48" t="s">
        <v>24</v>
      </c>
      <c r="B969" s="49" t="s">
        <v>25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">
      <c r="A970" s="50" t="s">
        <v>26</v>
      </c>
      <c r="B970" s="51" t="s">
        <v>27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">
      <c r="A971" s="50" t="s">
        <v>28</v>
      </c>
      <c r="B971" s="52" t="s">
        <v>29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">
      <c r="A972" s="50" t="s">
        <v>30</v>
      </c>
      <c r="B972" s="52" t="s">
        <v>31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">
      <c r="A973" s="48" t="s">
        <v>32</v>
      </c>
      <c r="B973" s="53" t="s">
        <v>33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">
      <c r="A974" s="50" t="s">
        <v>26</v>
      </c>
      <c r="B974" s="52" t="s">
        <v>34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">
      <c r="A975" s="50" t="s">
        <v>28</v>
      </c>
      <c r="B975" s="52" t="s">
        <v>35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">
      <c r="A976" s="50" t="s">
        <v>30</v>
      </c>
      <c r="B976" s="52" t="s">
        <v>36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">
      <c r="A977" s="48" t="s">
        <v>37</v>
      </c>
      <c r="B977" s="53" t="s">
        <v>38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">
      <c r="A978" s="50" t="s">
        <v>26</v>
      </c>
      <c r="B978" s="52" t="s">
        <v>39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">
      <c r="A979" s="50" t="s">
        <v>28</v>
      </c>
      <c r="B979" s="52" t="s">
        <v>40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">
      <c r="A980" s="50" t="s">
        <v>30</v>
      </c>
      <c r="B980" s="52" t="s">
        <v>41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">
      <c r="A982" s="60" t="s">
        <v>43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5.5" hidden="1" x14ac:dyDescent="0.2">
      <c r="A985" s="135" t="s">
        <v>46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5.5" hidden="1" x14ac:dyDescent="0.2">
      <c r="A986" s="60" t="s">
        <v>47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">
      <c r="A988" s="64" t="s">
        <v>49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">
      <c r="A989" s="64" t="s">
        <v>50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">
      <c r="A990" s="36" t="s">
        <v>51</v>
      </c>
      <c r="B990" s="136" t="s">
        <v>52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">
      <c r="A991" s="36" t="s">
        <v>18</v>
      </c>
      <c r="B991" s="136" t="s">
        <v>53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">
      <c r="A992" s="36" t="s">
        <v>20</v>
      </c>
      <c r="B992" s="137" t="s">
        <v>54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">
      <c r="A995" s="64" t="s">
        <v>49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">
      <c r="A996" s="64" t="s">
        <v>50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">
      <c r="A997" s="36" t="s">
        <v>57</v>
      </c>
      <c r="B997" s="137" t="s">
        <v>58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">
      <c r="A998" s="36" t="s">
        <v>59</v>
      </c>
      <c r="B998" s="137" t="s">
        <v>60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">
      <c r="A999" s="36" t="s">
        <v>61</v>
      </c>
      <c r="B999" s="137" t="s">
        <v>62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">
      <c r="A1002" s="64" t="s">
        <v>49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">
      <c r="A1004" s="36" t="s">
        <v>57</v>
      </c>
      <c r="B1004" s="137" t="s">
        <v>65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59</v>
      </c>
      <c r="B1005" s="137" t="s">
        <v>66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">
      <c r="A1006" s="36" t="s">
        <v>61</v>
      </c>
      <c r="B1006" s="137" t="s">
        <v>67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">
      <c r="A1008" s="79" t="s">
        <v>68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">
      <c r="A1013" s="48" t="s">
        <v>73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8.25" hidden="1" x14ac:dyDescent="0.2">
      <c r="A1014" s="99" t="s">
        <v>115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">
      <c r="A1015" s="111" t="s">
        <v>78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">
      <c r="A1017" s="36" t="s">
        <v>13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">
      <c r="A1019" s="47" t="s">
        <v>16</v>
      </c>
      <c r="B1019" s="37" t="s">
        <v>17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">
      <c r="A1020" s="47" t="s">
        <v>18</v>
      </c>
      <c r="B1020" s="37" t="s">
        <v>19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">
      <c r="A1021" s="47" t="s">
        <v>20</v>
      </c>
      <c r="B1021" s="37" t="s">
        <v>21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5.5" hidden="1" x14ac:dyDescent="0.2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">
      <c r="A1024" s="50" t="s">
        <v>26</v>
      </c>
      <c r="B1024" s="51" t="s">
        <v>27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">
      <c r="A1025" s="50" t="s">
        <v>28</v>
      </c>
      <c r="B1025" s="52" t="s">
        <v>29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">
      <c r="A1026" s="50" t="s">
        <v>30</v>
      </c>
      <c r="B1026" s="52" t="s">
        <v>31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">
      <c r="A1028" s="50" t="s">
        <v>26</v>
      </c>
      <c r="B1028" s="52" t="s">
        <v>34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">
      <c r="A1029" s="50" t="s">
        <v>28</v>
      </c>
      <c r="B1029" s="52" t="s">
        <v>35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">
      <c r="A1030" s="50" t="s">
        <v>30</v>
      </c>
      <c r="B1030" s="52" t="s">
        <v>36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">
      <c r="A1032" s="50" t="s">
        <v>26</v>
      </c>
      <c r="B1032" s="52" t="s">
        <v>39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">
      <c r="A1033" s="50" t="s">
        <v>28</v>
      </c>
      <c r="B1033" s="52" t="s">
        <v>40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">
      <c r="A1034" s="50" t="s">
        <v>30</v>
      </c>
      <c r="B1034" s="52" t="s">
        <v>41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">
      <c r="A1036" s="60" t="s">
        <v>43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5.5" hidden="1" x14ac:dyDescent="0.2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5.5" hidden="1" x14ac:dyDescent="0.2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">
      <c r="A1042" s="64" t="s">
        <v>49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">
      <c r="A1043" s="64" t="s">
        <v>50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">
      <c r="A1044" s="36" t="s">
        <v>51</v>
      </c>
      <c r="B1044" s="136" t="s">
        <v>52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">
      <c r="A1045" s="36" t="s">
        <v>18</v>
      </c>
      <c r="B1045" s="136" t="s">
        <v>53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">
      <c r="A1046" s="36" t="s">
        <v>20</v>
      </c>
      <c r="B1046" s="137" t="s">
        <v>54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">
      <c r="A1049" s="64" t="s">
        <v>49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">
      <c r="A1050" s="64" t="s">
        <v>50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">
      <c r="A1051" s="36" t="s">
        <v>57</v>
      </c>
      <c r="B1051" s="137" t="s">
        <v>58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">
      <c r="A1052" s="36" t="s">
        <v>59</v>
      </c>
      <c r="B1052" s="137" t="s">
        <v>60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">
      <c r="A1053" s="36" t="s">
        <v>61</v>
      </c>
      <c r="B1053" s="137" t="s">
        <v>62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">
      <c r="A1056" s="64" t="s">
        <v>49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">
      <c r="A1057" s="64" t="s">
        <v>50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">
      <c r="A1058" s="36" t="s">
        <v>57</v>
      </c>
      <c r="B1058" s="137" t="s">
        <v>65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59</v>
      </c>
      <c r="B1059" s="137" t="s">
        <v>66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">
      <c r="A1060" s="36" t="s">
        <v>61</v>
      </c>
      <c r="B1060" s="137" t="s">
        <v>67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">
      <c r="A1062" s="79" t="s">
        <v>68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">
      <c r="A1067" s="48" t="s">
        <v>73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63.75" hidden="1" x14ac:dyDescent="0.2">
      <c r="A1069" s="99" t="s">
        <v>116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">
      <c r="A1070" s="103" t="s">
        <v>78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">
      <c r="A1072" s="36" t="s">
        <v>13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">
      <c r="A1074" s="47" t="s">
        <v>16</v>
      </c>
      <c r="B1074" s="37" t="s">
        <v>17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">
      <c r="A1075" s="47" t="s">
        <v>18</v>
      </c>
      <c r="B1075" s="37" t="s">
        <v>19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">
      <c r="A1076" s="47" t="s">
        <v>20</v>
      </c>
      <c r="B1076" s="37" t="s">
        <v>21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5.5" hidden="1" x14ac:dyDescent="0.2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">
      <c r="A1079" s="50" t="s">
        <v>26</v>
      </c>
      <c r="B1079" s="51" t="s">
        <v>27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">
      <c r="A1080" s="50" t="s">
        <v>28</v>
      </c>
      <c r="B1080" s="52" t="s">
        <v>29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">
      <c r="A1081" s="50" t="s">
        <v>30</v>
      </c>
      <c r="B1081" s="52" t="s">
        <v>31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">
      <c r="A1083" s="50" t="s">
        <v>26</v>
      </c>
      <c r="B1083" s="52" t="s">
        <v>34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">
      <c r="A1084" s="50" t="s">
        <v>28</v>
      </c>
      <c r="B1084" s="52" t="s">
        <v>35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">
      <c r="A1085" s="50" t="s">
        <v>30</v>
      </c>
      <c r="B1085" s="52" t="s">
        <v>36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">
      <c r="A1087" s="50" t="s">
        <v>26</v>
      </c>
      <c r="B1087" s="52" t="s">
        <v>39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">
      <c r="A1088" s="50" t="s">
        <v>28</v>
      </c>
      <c r="B1088" s="52" t="s">
        <v>40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">
      <c r="A1089" s="50" t="s">
        <v>30</v>
      </c>
      <c r="B1089" s="52" t="s">
        <v>41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5.5" hidden="1" x14ac:dyDescent="0.2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5.5" hidden="1" x14ac:dyDescent="0.2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">
      <c r="A1097" s="64" t="s">
        <v>49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">
      <c r="A1098" s="64" t="s">
        <v>50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">
      <c r="A1099" s="36" t="s">
        <v>51</v>
      </c>
      <c r="B1099" s="136" t="s">
        <v>52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18</v>
      </c>
      <c r="B1100" s="136" t="s">
        <v>53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">
      <c r="A1101" s="36" t="s">
        <v>20</v>
      </c>
      <c r="B1101" s="137" t="s">
        <v>54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">
      <c r="A1104" s="64" t="s">
        <v>49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">
      <c r="A1105" s="64" t="s">
        <v>50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">
      <c r="A1106" s="36" t="s">
        <v>57</v>
      </c>
      <c r="B1106" s="137" t="s">
        <v>58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">
      <c r="A1107" s="36" t="s">
        <v>59</v>
      </c>
      <c r="B1107" s="137" t="s">
        <v>60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">
      <c r="A1108" s="36" t="s">
        <v>61</v>
      </c>
      <c r="B1108" s="137" t="s">
        <v>62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">
      <c r="A1111" s="64" t="s">
        <v>49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">
      <c r="A1112" s="64" t="s">
        <v>50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">
      <c r="A1113" s="36" t="s">
        <v>57</v>
      </c>
      <c r="B1113" s="137" t="s">
        <v>65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">
      <c r="A1114" s="36" t="s">
        <v>59</v>
      </c>
      <c r="B1114" s="137" t="s">
        <v>66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">
      <c r="A1115" s="36" t="s">
        <v>61</v>
      </c>
      <c r="B1115" s="137" t="s">
        <v>67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">
      <c r="A1117" s="79" t="s">
        <v>68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">
      <c r="A1122" s="123" t="s">
        <v>73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">
      <c r="B1125" s="127"/>
    </row>
    <row r="1126" spans="1:33" ht="27" customHeight="1" x14ac:dyDescent="0.2">
      <c r="A1126" s="147" t="s">
        <v>117</v>
      </c>
      <c r="B1126" s="147"/>
      <c r="D1126" s="148" t="str">
        <f>IF($I$1="proiect","DIRECTOR EXECUTIV,","SECRETAR GENERAL AL JUDEŢULUI,")</f>
        <v>SECRETAR GENERAL AL JUDEŢULUI,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49" t="s">
        <v>118</v>
      </c>
      <c r="B1127" s="149"/>
      <c r="D1127" s="150" t="str">
        <f>IF($I$1="proiect","Balogh Arnold István","Crasnai Mihaela Elena Ana")</f>
        <v>Crasnai Mihaela Elena Ana</v>
      </c>
      <c r="E1127" s="150"/>
      <c r="F1127" s="150"/>
      <c r="G1127" s="150"/>
      <c r="H1127" s="150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50" t="str">
        <f>IF($I$1="proiect","ŞEF SERVICIU,"," ")</f>
        <v xml:space="preserve"> </v>
      </c>
      <c r="E1131" s="150"/>
      <c r="F1131" s="150"/>
      <c r="G1131" s="150"/>
      <c r="H1131" s="150"/>
    </row>
    <row r="1132" spans="1:33" x14ac:dyDescent="0.2">
      <c r="A1132" s="131" t="s">
        <v>119</v>
      </c>
      <c r="B1132" s="1"/>
      <c r="C1132" s="2"/>
      <c r="D1132" s="150" t="str">
        <f>IF($I$1="proiect","Sorana Czumbil"," ")</f>
        <v xml:space="preserve"> </v>
      </c>
      <c r="E1132" s="150"/>
      <c r="F1132" s="150"/>
      <c r="G1132" s="150"/>
      <c r="H1132" s="150"/>
    </row>
    <row r="1133" spans="1:33" x14ac:dyDescent="0.2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  <mergeCell ref="A5:H5"/>
    <mergeCell ref="A6:H6"/>
    <mergeCell ref="F9:H9"/>
    <mergeCell ref="A1126:B1126"/>
    <mergeCell ref="D1126:H1126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rect sept 2025</vt:lpstr>
      <vt:lpstr>rect aug 2025</vt:lpstr>
      <vt:lpstr>aprobat 2025</vt:lpstr>
      <vt:lpstr>'aprobat 2025'!Print_Area</vt:lpstr>
      <vt:lpstr>'rect aug 2025'!Print_Area</vt:lpstr>
      <vt:lpstr>'rect sept 2025'!Print_Area</vt:lpstr>
      <vt:lpstr>'aprobat 2025'!Print_Titles</vt:lpstr>
      <vt:lpstr>'rect aug 2025'!Print_Titles</vt:lpstr>
      <vt:lpstr>'rect sept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2025-08-08T08:26:58Z</cp:lastPrinted>
  <dcterms:created xsi:type="dcterms:W3CDTF">2022-02-03T08:21:00Z</dcterms:created>
  <dcterms:modified xsi:type="dcterms:W3CDTF">2025-09-04T10:35:38Z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